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90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'Interface'!$A$4:$T$5</definedName>
    <definedName name="DOCLINEITEM">'Interface'!$A$7:$AC$22</definedName>
    <definedName name="_xlnm.Print_Area" localSheetId="0">'Input'!$B$1:$AA$54</definedName>
  </definedNames>
  <calcPr fullCalcOnLoad="1"/>
</workbook>
</file>

<file path=xl/sharedStrings.xml><?xml version="1.0" encoding="utf-8"?>
<sst xmlns="http://schemas.openxmlformats.org/spreadsheetml/2006/main" count="182" uniqueCount="118">
  <si>
    <t>ราย
การ</t>
  </si>
  <si>
    <t>จำนวนที่สั่งซื้อ</t>
  </si>
  <si>
    <t>หน่วย</t>
  </si>
  <si>
    <t>รายละเอียดพัสดุ</t>
  </si>
  <si>
    <t>ภาษีมูลค่าเพิ่ม</t>
  </si>
  <si>
    <t>รวมเงิน</t>
  </si>
  <si>
    <t>(ลงชื่อ)</t>
  </si>
  <si>
    <t>มูลค่ารวม</t>
  </si>
  <si>
    <t>ราคาต่อหน่วย</t>
  </si>
  <si>
    <t>รหัสงบประมาณ</t>
  </si>
  <si>
    <t>รหัสเงินฝากคลัง</t>
  </si>
  <si>
    <t>รหัสเจ้าของเงินฝากคลัง</t>
  </si>
  <si>
    <t>รหัสบัญชีย่อย</t>
  </si>
  <si>
    <t>รหัสเจ้าของบัญชีย่อย</t>
  </si>
  <si>
    <t>แหล่งของเงิน</t>
  </si>
  <si>
    <t>กิจกรรมหลัก</t>
  </si>
  <si>
    <t>กิจกรรมย่อย</t>
  </si>
  <si>
    <t>*รหัสหน่วยงาน</t>
  </si>
  <si>
    <t>*ศูนย์ต้นทุน</t>
  </si>
  <si>
    <t>*เลขที่ใบสั่งซื้อ/สัญญา</t>
  </si>
  <si>
    <t>*ประเภทการจัดซื้อจัดจ้าง</t>
  </si>
  <si>
    <t>*ผู้ขาย (รหัสประจำตัวผู้เสียภาษี)</t>
  </si>
  <si>
    <t>*วิธีการจัดซื้อจัดจ้าง</t>
  </si>
  <si>
    <t>*เลขที่บัญชีเงินฝากธนาคาร</t>
  </si>
  <si>
    <t>*ชื่อบัญชีเงินฝากธนาคาร</t>
  </si>
  <si>
    <t>*ธนาคาร</t>
  </si>
  <si>
    <t xml:space="preserve">  *หน่วยเบิกจ่าย</t>
  </si>
  <si>
    <t>CONTROL</t>
  </si>
  <si>
    <t>FORM_ID</t>
  </si>
  <si>
    <t>COMP_CODE</t>
  </si>
  <si>
    <t>HASH</t>
  </si>
  <si>
    <t>P01</t>
  </si>
  <si>
    <t>DOCHEADER</t>
  </si>
  <si>
    <t>REC_TYPE</t>
  </si>
  <si>
    <t>DOC_TYPE</t>
  </si>
  <si>
    <t>VENDOR</t>
  </si>
  <si>
    <t>DOC_DATE</t>
  </si>
  <si>
    <t>PURCH_ORG</t>
  </si>
  <si>
    <t>PUR_GROUP</t>
  </si>
  <si>
    <t>CURRENCY</t>
  </si>
  <si>
    <t>OUR_REF</t>
  </si>
  <si>
    <t>REF_1</t>
  </si>
  <si>
    <t>TELEPHONE</t>
  </si>
  <si>
    <t>SEARCH_TERM</t>
  </si>
  <si>
    <t>COND_TYPE</t>
  </si>
  <si>
    <t>COND_VALUE</t>
  </si>
  <si>
    <t>CONBASEVAL</t>
  </si>
  <si>
    <t>TEXT_ID</t>
  </si>
  <si>
    <t>TEXT_LINE</t>
  </si>
  <si>
    <t>ZZPMT</t>
  </si>
  <si>
    <t>H</t>
  </si>
  <si>
    <t>GPPO</t>
  </si>
  <si>
    <t>THAI</t>
  </si>
  <si>
    <t>THB</t>
  </si>
  <si>
    <t>ZVAT</t>
  </si>
  <si>
    <t>F01</t>
  </si>
  <si>
    <t>DOCLINEITEM</t>
  </si>
  <si>
    <t>ACCTASSCAT</t>
  </si>
  <si>
    <t>SHORT_TEXT</t>
  </si>
  <si>
    <t>QUANTITY</t>
  </si>
  <si>
    <t>PO_UNIT</t>
  </si>
  <si>
    <t>ORDERPR_UN</t>
  </si>
  <si>
    <t>NET_PRICE</t>
  </si>
  <si>
    <t>MATL_GROUP</t>
  </si>
  <si>
    <t>PLANT</t>
  </si>
  <si>
    <t>GR_IND</t>
  </si>
  <si>
    <t>GL_ACCOUNT</t>
  </si>
  <si>
    <t>COSTCENTER</t>
  </si>
  <si>
    <t>FUNDS_CTR</t>
  </si>
  <si>
    <t>FUNC_AREA</t>
  </si>
  <si>
    <t>FUND</t>
  </si>
  <si>
    <t>CO_BUSPROC</t>
  </si>
  <si>
    <t>RES_DOC</t>
  </si>
  <si>
    <t>RES_ITEM</t>
  </si>
  <si>
    <t>ZZLOAN</t>
  </si>
  <si>
    <t>ZZDEPOSIT</t>
  </si>
  <si>
    <t>ZZOWNER</t>
  </si>
  <si>
    <t>ZZOBJ</t>
  </si>
  <si>
    <t>ZZUNIT</t>
  </si>
  <si>
    <t>DELIVERY_DATE</t>
  </si>
  <si>
    <t>D</t>
  </si>
  <si>
    <t xml:space="preserve"> </t>
  </si>
  <si>
    <t>001</t>
  </si>
  <si>
    <t>รายละเอียดของ DOCHEADER</t>
  </si>
  <si>
    <t>1.Document Type</t>
  </si>
  <si>
    <t>ทุกรายการกำหนดให้เป็น 'GPPO'</t>
  </si>
  <si>
    <t>2.Vendor</t>
  </si>
  <si>
    <t>จาก Excel Form จะไม่มีค่านี้มาเพราะได้จากการนำ Search Term ไปหา</t>
  </si>
  <si>
    <t>K</t>
  </si>
  <si>
    <t>I</t>
  </si>
  <si>
    <t>01</t>
  </si>
  <si>
    <t>02</t>
  </si>
  <si>
    <t>03</t>
  </si>
  <si>
    <t>04</t>
  </si>
  <si>
    <t>05</t>
  </si>
  <si>
    <t>06</t>
  </si>
  <si>
    <t>07</t>
  </si>
  <si>
    <t>08</t>
  </si>
  <si>
    <r>
      <t>หมายเหตุ</t>
    </r>
    <r>
      <rPr>
        <sz val="18"/>
        <rFont val="CordiaUPC"/>
        <family val="2"/>
      </rPr>
      <t>:</t>
    </r>
  </si>
  <si>
    <t>S</t>
  </si>
  <si>
    <r>
      <t>*วันที่ใบสั่งซื้อ/สัญญา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</si>
  <si>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r>
      <t>*วันที่ส่งมอบ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</si>
  <si>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t>VPER_END</t>
  </si>
  <si>
    <t>เลขที่เอกสารสำรองเงิน</t>
  </si>
  <si>
    <t>ABLAD</t>
  </si>
  <si>
    <t>รหัส GPSC / 
รหัสพัสดุเดิม</t>
  </si>
  <si>
    <t>ระบุรหัสพัสดุเดิม</t>
  </si>
  <si>
    <t xml:space="preserve">ใบสั่งซื้อ/จ้าง/เช่า </t>
  </si>
  <si>
    <t>เลขที่ใบสั่งซื้อจากระบบ GFMIS _____________________</t>
  </si>
  <si>
    <t>P0aE6ec201</t>
  </si>
  <si>
    <t>te</t>
  </si>
  <si>
    <t>Sub Book GL</t>
  </si>
  <si>
    <t>SUBBOOK</t>
  </si>
  <si>
    <t>*รหัสบัญชีแยกประเภท</t>
  </si>
  <si>
    <t>V.2.01</t>
  </si>
  <si>
    <t>07009</t>
  </si>
  <si>
    <t>0700900006</t>
  </si>
  <si>
    <t>0700900003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</si>
</sst>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d\ ดดด\ bbbb"/>
    <numFmt numFmtId="183" formatCode="_-* #,##0.0_-;\-* #,##0.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E]d\ mmmm\ yyyy"/>
    <numFmt numFmtId="189" formatCode="[$-107041E]d\ mmmm\ yyyy;@"/>
    <numFmt numFmtId="190" formatCode="[$-107041E]d\ mmm\ yy;@"/>
    <numFmt numFmtId="191" formatCode="d\ ดดดด\ bbbb"/>
    <numFmt numFmtId="192" formatCode="m/d"/>
    <numFmt numFmtId="193" formatCode="#,##0_ ;\-#,##0\ "/>
    <numFmt numFmtId="194" formatCode="dd\ /\ mm\ /\ yyyy"/>
    <numFmt numFmtId="195" formatCode="mm/dd/yy"/>
    <numFmt numFmtId="196" formatCode="dd/mm/yy"/>
    <numFmt numFmtId="197" formatCode="dd\ ดดดด\ yy"/>
    <numFmt numFmtId="198" formatCode="dd\ ดดดด\ yyyy"/>
  </numFmts>
  <fonts count="6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22"/>
      <color indexed="18"/>
      <name val="CordiaUPC"/>
      <family val="2"/>
    </font>
    <font>
      <sz val="30"/>
      <name val="CordiaUPC"/>
      <family val="2"/>
    </font>
    <font>
      <sz val="20"/>
      <name val="CordiaUPC"/>
      <family val="2"/>
    </font>
    <font>
      <sz val="12"/>
      <color indexed="18"/>
      <name val="CordiaUPC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0"/>
      <color indexed="18"/>
      <name val="CordiaUPC"/>
      <family val="2"/>
    </font>
    <font>
      <sz val="14.5"/>
      <name val="CordiaUPC"/>
      <family val="2"/>
    </font>
    <font>
      <sz val="16"/>
      <color indexed="18"/>
      <name val="CordiaUPC"/>
      <family val="2"/>
    </font>
    <font>
      <sz val="18"/>
      <color indexed="18"/>
      <name val="CordiaUPC"/>
      <family val="2"/>
    </font>
    <font>
      <sz val="18"/>
      <name val="CordiaUPC"/>
      <family val="2"/>
    </font>
    <font>
      <sz val="16"/>
      <name val="CordiaUPC"/>
      <family val="2"/>
    </font>
    <font>
      <u val="double"/>
      <sz val="18"/>
      <name val="CordiaUPC"/>
      <family val="2"/>
    </font>
    <font>
      <u val="single"/>
      <sz val="18"/>
      <name val="CordiaUPC"/>
      <family val="2"/>
    </font>
    <font>
      <b/>
      <sz val="24"/>
      <color indexed="18"/>
      <name val="CordiaUPC"/>
      <family val="2"/>
    </font>
    <font>
      <sz val="12"/>
      <color indexed="10"/>
      <name val="CordiaUPC"/>
      <family val="2"/>
    </font>
    <font>
      <sz val="16"/>
      <color indexed="12"/>
      <name val="CordiaUPC"/>
      <family val="2"/>
    </font>
    <font>
      <sz val="10"/>
      <color indexed="12"/>
      <name val="CordiaUPC"/>
      <family val="2"/>
    </font>
    <font>
      <sz val="16"/>
      <color indexed="10"/>
      <name val="CordiaUPC"/>
      <family val="2"/>
    </font>
    <font>
      <b/>
      <sz val="12"/>
      <name val="Cordia New"/>
      <family val="2"/>
    </font>
    <font>
      <b/>
      <sz val="16"/>
      <name val="CordiaUPC"/>
      <family val="2"/>
    </font>
    <font>
      <sz val="8"/>
      <color indexed="18"/>
      <name val="Arial"/>
      <family val="2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FF"/>
      <name val="CordiaUP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hair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medium">
        <color indexed="32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18"/>
      </left>
      <right style="thin">
        <color indexed="3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double">
        <color indexed="32"/>
      </bottom>
    </border>
    <border>
      <left style="thin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32"/>
      </top>
      <bottom style="medium">
        <color indexed="32"/>
      </bottom>
    </border>
    <border>
      <left>
        <color indexed="63"/>
      </left>
      <right style="thin">
        <color indexed="18"/>
      </right>
      <top style="double">
        <color indexed="32"/>
      </top>
      <bottom style="medium">
        <color indexed="32"/>
      </bottom>
    </border>
    <border>
      <left style="thin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5" borderId="10" xfId="0" applyNumberFormat="1" applyFont="1" applyFill="1" applyBorder="1" applyAlignment="1" quotePrefix="1">
      <alignment horizontal="center"/>
    </xf>
    <xf numFmtId="43" fontId="4" fillId="35" borderId="10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 quotePrefix="1">
      <alignment horizontal="center"/>
    </xf>
    <xf numFmtId="0" fontId="4" fillId="35" borderId="16" xfId="0" applyNumberFormat="1" applyFont="1" applyFill="1" applyBorder="1" applyAlignment="1" quotePrefix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 quotePrefix="1">
      <alignment horizontal="center"/>
    </xf>
    <xf numFmtId="0" fontId="4" fillId="34" borderId="17" xfId="0" applyNumberFormat="1" applyFont="1" applyFill="1" applyBorder="1" applyAlignment="1">
      <alignment horizontal="center"/>
    </xf>
    <xf numFmtId="0" fontId="4" fillId="35" borderId="17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applyProtection="1">
      <alignment vertical="distributed"/>
      <protection/>
    </xf>
    <xf numFmtId="0" fontId="6" fillId="0" borderId="0" xfId="0" applyFont="1" applyAlignment="1" applyProtection="1">
      <alignment/>
      <protection/>
    </xf>
    <xf numFmtId="0" fontId="9" fillId="36" borderId="0" xfId="0" applyFont="1" applyFill="1" applyBorder="1" applyAlignment="1" applyProtection="1">
      <alignment horizontal="left"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36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36" borderId="20" xfId="0" applyFont="1" applyFill="1" applyBorder="1" applyAlignment="1" applyProtection="1">
      <alignment vertical="center"/>
      <protection/>
    </xf>
    <xf numFmtId="0" fontId="9" fillId="36" borderId="21" xfId="0" applyFont="1" applyFill="1" applyBorder="1" applyAlignment="1" applyProtection="1">
      <alignment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9" fillId="36" borderId="21" xfId="0" applyFont="1" applyFill="1" applyBorder="1" applyAlignment="1" applyProtection="1">
      <alignment horizontal="right" vertical="center"/>
      <protection/>
    </xf>
    <xf numFmtId="0" fontId="9" fillId="36" borderId="21" xfId="0" applyFont="1" applyFill="1" applyBorder="1" applyAlignment="1" applyProtection="1">
      <alignment horizontal="left" vertical="center" indent="1"/>
      <protection/>
    </xf>
    <xf numFmtId="0" fontId="9" fillId="36" borderId="21" xfId="0" applyFont="1" applyFill="1" applyBorder="1" applyAlignment="1" applyProtection="1">
      <alignment horizontal="left" vertical="center" indent="3"/>
      <protection/>
    </xf>
    <xf numFmtId="0" fontId="9" fillId="36" borderId="22" xfId="0" applyFont="1" applyFill="1" applyBorder="1" applyAlignment="1" applyProtection="1">
      <alignment vertical="center"/>
      <protection/>
    </xf>
    <xf numFmtId="0" fontId="9" fillId="34" borderId="23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3"/>
      <protection/>
    </xf>
    <xf numFmtId="0" fontId="9" fillId="34" borderId="19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9" fontId="9" fillId="0" borderId="0" xfId="60" applyFont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vertical="center"/>
      <protection/>
    </xf>
    <xf numFmtId="0" fontId="9" fillId="34" borderId="21" xfId="0" applyFont="1" applyFill="1" applyBorder="1" applyAlignment="1" applyProtection="1">
      <alignment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left" vertical="center" indent="1"/>
      <protection/>
    </xf>
    <xf numFmtId="0" fontId="9" fillId="34" borderId="21" xfId="0" applyFont="1" applyFill="1" applyBorder="1" applyAlignment="1" applyProtection="1">
      <alignment horizontal="left" vertical="center" indent="3"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left" vertical="center" indent="1"/>
      <protection/>
    </xf>
    <xf numFmtId="0" fontId="9" fillId="35" borderId="0" xfId="0" applyFont="1" applyFill="1" applyBorder="1" applyAlignment="1" applyProtection="1">
      <alignment horizontal="left" vertical="center" indent="3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182" fontId="9" fillId="35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82" fontId="9" fillId="35" borderId="0" xfId="0" applyNumberFormat="1" applyFont="1" applyFill="1" applyBorder="1" applyAlignment="1" applyProtection="1">
      <alignment horizontal="right" vertical="center"/>
      <protection/>
    </xf>
    <xf numFmtId="182" fontId="9" fillId="35" borderId="19" xfId="0" applyNumberFormat="1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left" vertical="center" indent="2"/>
      <protection/>
    </xf>
    <xf numFmtId="182" fontId="9" fillId="35" borderId="0" xfId="0" applyNumberFormat="1" applyFont="1" applyFill="1" applyBorder="1" applyAlignment="1" applyProtection="1">
      <alignment horizontal="left" vertical="center" indent="1"/>
      <protection/>
    </xf>
    <xf numFmtId="182" fontId="9" fillId="35" borderId="19" xfId="0" applyNumberFormat="1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9" fontId="11" fillId="0" borderId="0" xfId="6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0" fontId="17" fillId="36" borderId="2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37" borderId="25" xfId="0" applyFont="1" applyFill="1" applyBorder="1" applyAlignment="1" applyProtection="1">
      <alignment horizontal="right" vertical="center"/>
      <protection/>
    </xf>
    <xf numFmtId="0" fontId="16" fillId="37" borderId="26" xfId="0" applyFont="1" applyFill="1" applyBorder="1" applyAlignment="1" applyProtection="1">
      <alignment horizontal="right" vertical="center"/>
      <protection/>
    </xf>
    <xf numFmtId="0" fontId="16" fillId="0" borderId="27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3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23" xfId="0" applyFont="1" applyFill="1" applyBorder="1" applyAlignment="1" applyProtection="1">
      <alignment horizontal="left" vertical="center" indent="2"/>
      <protection/>
    </xf>
    <xf numFmtId="43" fontId="4" fillId="35" borderId="16" xfId="0" applyNumberFormat="1" applyFont="1" applyFill="1" applyBorder="1" applyAlignment="1">
      <alignment horizontal="center"/>
    </xf>
    <xf numFmtId="43" fontId="4" fillId="35" borderId="14" xfId="0" applyNumberFormat="1" applyFont="1" applyFill="1" applyBorder="1" applyAlignment="1">
      <alignment horizontal="center"/>
    </xf>
    <xf numFmtId="43" fontId="4" fillId="35" borderId="17" xfId="0" applyNumberFormat="1" applyFont="1" applyFill="1" applyBorder="1" applyAlignment="1">
      <alignment horizontal="center"/>
    </xf>
    <xf numFmtId="43" fontId="4" fillId="35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/>
    </xf>
    <xf numFmtId="0" fontId="21" fillId="35" borderId="0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2" fillId="35" borderId="0" xfId="0" applyFont="1" applyFill="1" applyBorder="1" applyAlignment="1" applyProtection="1">
      <alignment horizontal="left" vertical="center" indent="3"/>
      <protection/>
    </xf>
    <xf numFmtId="0" fontId="22" fillId="35" borderId="23" xfId="0" applyFont="1" applyFill="1" applyBorder="1" applyAlignment="1" applyProtection="1">
      <alignment horizontal="left" vertical="center" indent="2"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22" fillId="36" borderId="0" xfId="0" applyFont="1" applyFill="1" applyBorder="1" applyAlignment="1" applyProtection="1">
      <alignment horizontal="left" vertical="center" indent="1"/>
      <protection/>
    </xf>
    <xf numFmtId="0" fontId="22" fillId="36" borderId="0" xfId="0" applyFont="1" applyFill="1" applyBorder="1" applyAlignment="1" applyProtection="1">
      <alignment horizontal="left" vertical="center" indent="2"/>
      <protection/>
    </xf>
    <xf numFmtId="0" fontId="22" fillId="36" borderId="23" xfId="0" applyFont="1" applyFill="1" applyBorder="1" applyAlignment="1" applyProtection="1">
      <alignment horizontal="left" vertical="center" indent="2"/>
      <protection/>
    </xf>
    <xf numFmtId="0" fontId="16" fillId="38" borderId="28" xfId="0" applyFont="1" applyFill="1" applyBorder="1" applyAlignment="1" applyProtection="1">
      <alignment horizontal="center" vertical="distributed"/>
      <protection/>
    </xf>
    <xf numFmtId="0" fontId="16" fillId="0" borderId="0" xfId="0" applyFont="1" applyAlignment="1" applyProtection="1">
      <alignment vertical="distributed"/>
      <protection/>
    </xf>
    <xf numFmtId="0" fontId="16" fillId="38" borderId="29" xfId="0" applyFont="1" applyFill="1" applyBorder="1" applyAlignment="1" applyProtection="1">
      <alignment horizontal="center" vertical="distributed"/>
      <protection/>
    </xf>
    <xf numFmtId="0" fontId="16" fillId="0" borderId="30" xfId="0" applyFont="1" applyBorder="1" applyAlignment="1" applyProtection="1">
      <alignment vertical="distributed"/>
      <protection/>
    </xf>
    <xf numFmtId="0" fontId="16" fillId="38" borderId="31" xfId="0" applyFont="1" applyFill="1" applyBorder="1" applyAlignment="1" applyProtection="1">
      <alignment horizontal="center" vertical="distributed"/>
      <protection/>
    </xf>
    <xf numFmtId="0" fontId="16" fillId="0" borderId="32" xfId="0" applyFont="1" applyBorder="1" applyAlignment="1" applyProtection="1">
      <alignment vertical="distributed"/>
      <protection/>
    </xf>
    <xf numFmtId="49" fontId="8" fillId="37" borderId="33" xfId="0" applyNumberFormat="1" applyFont="1" applyFill="1" applyBorder="1" applyAlignment="1" applyProtection="1">
      <alignment horizontal="left" vertical="center" indent="1"/>
      <protection locked="0"/>
    </xf>
    <xf numFmtId="49" fontId="8" fillId="37" borderId="34" xfId="0" applyNumberFormat="1" applyFont="1" applyFill="1" applyBorder="1" applyAlignment="1" applyProtection="1">
      <alignment horizontal="left" vertical="center" indent="1"/>
      <protection locked="0"/>
    </xf>
    <xf numFmtId="0" fontId="12" fillId="37" borderId="35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distributed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distributed"/>
      <protection/>
    </xf>
    <xf numFmtId="49" fontId="15" fillId="37" borderId="3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37" xfId="0" applyNumberFormat="1" applyFont="1" applyFill="1" applyBorder="1" applyAlignment="1" applyProtection="1">
      <alignment horizontal="left" vertical="center" indent="1"/>
      <protection locked="0"/>
    </xf>
    <xf numFmtId="0" fontId="25" fillId="39" borderId="0" xfId="57" applyFont="1" applyFill="1" applyProtection="1">
      <alignment/>
      <protection locked="0"/>
    </xf>
    <xf numFmtId="0" fontId="22" fillId="34" borderId="0" xfId="0" applyFont="1" applyFill="1" applyBorder="1" applyAlignment="1" applyProtection="1">
      <alignment vertical="center"/>
      <protection/>
    </xf>
    <xf numFmtId="0" fontId="63" fillId="34" borderId="0" xfId="0" applyFont="1" applyFill="1" applyBorder="1" applyAlignment="1" applyProtection="1">
      <alignment horizontal="left" vertical="center" indent="3"/>
      <protection/>
    </xf>
    <xf numFmtId="0" fontId="20" fillId="0" borderId="38" xfId="0" applyNumberFormat="1" applyFont="1" applyFill="1" applyBorder="1" applyAlignment="1" applyProtection="1">
      <alignment horizontal="left" vertical="distributed"/>
      <protection/>
    </xf>
    <xf numFmtId="0" fontId="27" fillId="0" borderId="38" xfId="0" applyNumberFormat="1" applyFont="1" applyFill="1" applyBorder="1" applyAlignment="1" applyProtection="1">
      <alignment horizontal="right" vertical="center"/>
      <protection/>
    </xf>
    <xf numFmtId="0" fontId="16" fillId="37" borderId="39" xfId="0" applyFont="1" applyFill="1" applyBorder="1" applyAlignment="1" applyProtection="1">
      <alignment horizontal="left" vertical="center" indent="1"/>
      <protection/>
    </xf>
    <xf numFmtId="0" fontId="16" fillId="37" borderId="40" xfId="0" applyFont="1" applyFill="1" applyBorder="1" applyAlignment="1" applyProtection="1">
      <alignment horizontal="left" vertical="center" indent="1"/>
      <protection/>
    </xf>
    <xf numFmtId="0" fontId="16" fillId="37" borderId="41" xfId="0" applyFont="1" applyFill="1" applyBorder="1" applyAlignment="1" applyProtection="1">
      <alignment horizontal="left" vertical="center" indent="1"/>
      <protection/>
    </xf>
    <xf numFmtId="0" fontId="16" fillId="37" borderId="42" xfId="0" applyFont="1" applyFill="1" applyBorder="1" applyAlignment="1" applyProtection="1">
      <alignment horizontal="center" vertical="center"/>
      <protection/>
    </xf>
    <xf numFmtId="0" fontId="16" fillId="37" borderId="43" xfId="0" applyFont="1" applyFill="1" applyBorder="1" applyAlignment="1" applyProtection="1">
      <alignment horizontal="center" vertical="center"/>
      <protection/>
    </xf>
    <xf numFmtId="0" fontId="16" fillId="37" borderId="44" xfId="0" applyFont="1" applyFill="1" applyBorder="1" applyAlignment="1" applyProtection="1">
      <alignment horizontal="center" vertical="center"/>
      <protection/>
    </xf>
    <xf numFmtId="0" fontId="16" fillId="37" borderId="45" xfId="0" applyFont="1" applyFill="1" applyBorder="1" applyAlignment="1" applyProtection="1">
      <alignment horizontal="center" vertical="center"/>
      <protection/>
    </xf>
    <xf numFmtId="0" fontId="16" fillId="37" borderId="46" xfId="0" applyFont="1" applyFill="1" applyBorder="1" applyAlignment="1" applyProtection="1">
      <alignment horizontal="center" vertical="center"/>
      <protection/>
    </xf>
    <xf numFmtId="0" fontId="16" fillId="37" borderId="47" xfId="0" applyFont="1" applyFill="1" applyBorder="1" applyAlignment="1" applyProtection="1">
      <alignment horizontal="center" vertical="center"/>
      <protection/>
    </xf>
    <xf numFmtId="0" fontId="16" fillId="37" borderId="48" xfId="0" applyFont="1" applyFill="1" applyBorder="1" applyAlignment="1" applyProtection="1">
      <alignment horizontal="center" vertical="center"/>
      <protection/>
    </xf>
    <xf numFmtId="0" fontId="16" fillId="37" borderId="49" xfId="0" applyFont="1" applyFill="1" applyBorder="1" applyAlignment="1" applyProtection="1">
      <alignment horizontal="center" vertical="center"/>
      <protection/>
    </xf>
    <xf numFmtId="0" fontId="16" fillId="37" borderId="50" xfId="0" applyFont="1" applyFill="1" applyBorder="1" applyAlignment="1" applyProtection="1">
      <alignment horizontal="center" vertical="center"/>
      <protection/>
    </xf>
    <xf numFmtId="0" fontId="16" fillId="37" borderId="51" xfId="0" applyFont="1" applyFill="1" applyBorder="1" applyAlignment="1" applyProtection="1">
      <alignment horizontal="center" vertical="center"/>
      <protection/>
    </xf>
    <xf numFmtId="9" fontId="16" fillId="37" borderId="26" xfId="60" applyFont="1" applyFill="1" applyBorder="1" applyAlignment="1" applyProtection="1">
      <alignment horizontal="center" vertical="center"/>
      <protection locked="0"/>
    </xf>
    <xf numFmtId="9" fontId="16" fillId="37" borderId="52" xfId="60" applyFont="1" applyFill="1" applyBorder="1" applyAlignment="1" applyProtection="1">
      <alignment horizontal="center" vertical="center"/>
      <protection locked="0"/>
    </xf>
    <xf numFmtId="43" fontId="16" fillId="0" borderId="53" xfId="42" applyFont="1" applyFill="1" applyBorder="1" applyAlignment="1" applyProtection="1">
      <alignment horizontal="center" vertical="center"/>
      <protection hidden="1" locked="0"/>
    </xf>
    <xf numFmtId="43" fontId="16" fillId="0" borderId="54" xfId="42" applyFont="1" applyFill="1" applyBorder="1" applyAlignment="1" applyProtection="1">
      <alignment horizontal="center" vertical="center"/>
      <protection hidden="1" locked="0"/>
    </xf>
    <xf numFmtId="43" fontId="16" fillId="0" borderId="55" xfId="42" applyFont="1" applyFill="1" applyBorder="1" applyAlignment="1" applyProtection="1">
      <alignment horizontal="center" vertical="center"/>
      <protection hidden="1" locked="0"/>
    </xf>
    <xf numFmtId="0" fontId="18" fillId="37" borderId="56" xfId="0" applyFont="1" applyFill="1" applyBorder="1" applyAlignment="1" applyProtection="1">
      <alignment horizontal="left" vertical="center" indent="1"/>
      <protection/>
    </xf>
    <xf numFmtId="0" fontId="18" fillId="37" borderId="27" xfId="0" applyFont="1" applyFill="1" applyBorder="1" applyAlignment="1" applyProtection="1">
      <alignment horizontal="left" vertical="center" indent="1"/>
      <protection/>
    </xf>
    <xf numFmtId="0" fontId="16" fillId="38" borderId="27" xfId="0" applyFont="1" applyFill="1" applyBorder="1" applyAlignment="1" applyProtection="1">
      <alignment horizontal="left" vertical="center" indent="1"/>
      <protection hidden="1" locked="0"/>
    </xf>
    <xf numFmtId="0" fontId="16" fillId="38" borderId="57" xfId="0" applyFont="1" applyFill="1" applyBorder="1" applyAlignment="1" applyProtection="1">
      <alignment horizontal="left" vertical="center" indent="1"/>
      <protection hidden="1" locked="0"/>
    </xf>
    <xf numFmtId="43" fontId="16" fillId="38" borderId="58" xfId="42" applyFont="1" applyFill="1" applyBorder="1" applyAlignment="1" applyProtection="1">
      <alignment horizontal="center" vertical="center"/>
      <protection hidden="1"/>
    </xf>
    <xf numFmtId="43" fontId="16" fillId="38" borderId="59" xfId="42" applyFont="1" applyFill="1" applyBorder="1" applyAlignment="1" applyProtection="1">
      <alignment horizontal="center" vertical="center"/>
      <protection hidden="1"/>
    </xf>
    <xf numFmtId="43" fontId="16" fillId="38" borderId="60" xfId="42" applyFont="1" applyFill="1" applyBorder="1" applyAlignment="1" applyProtection="1">
      <alignment horizontal="center" vertical="center"/>
      <protection hidden="1"/>
    </xf>
    <xf numFmtId="0" fontId="19" fillId="37" borderId="61" xfId="0" applyFont="1" applyFill="1" applyBorder="1" applyAlignment="1" applyProtection="1">
      <alignment horizontal="left" vertical="center" indent="1"/>
      <protection/>
    </xf>
    <xf numFmtId="0" fontId="19" fillId="37" borderId="62" xfId="0" applyFont="1" applyFill="1" applyBorder="1" applyAlignment="1" applyProtection="1">
      <alignment horizontal="left" vertical="center" indent="1"/>
      <protection/>
    </xf>
    <xf numFmtId="0" fontId="16" fillId="37" borderId="0" xfId="0" applyFont="1" applyFill="1" applyBorder="1" applyAlignment="1" applyProtection="1">
      <alignment horizontal="left" vertical="center"/>
      <protection locked="0"/>
    </xf>
    <xf numFmtId="0" fontId="16" fillId="37" borderId="19" xfId="0" applyFont="1" applyFill="1" applyBorder="1" applyAlignment="1" applyProtection="1">
      <alignment horizontal="left" vertical="center"/>
      <protection locked="0"/>
    </xf>
    <xf numFmtId="49" fontId="16" fillId="37" borderId="63" xfId="0" applyNumberFormat="1" applyFont="1" applyFill="1" applyBorder="1" applyAlignment="1" applyProtection="1">
      <alignment horizontal="center" vertical="distributed"/>
      <protection locked="0"/>
    </xf>
    <xf numFmtId="49" fontId="16" fillId="37" borderId="64" xfId="0" applyNumberFormat="1" applyFont="1" applyFill="1" applyBorder="1" applyAlignment="1" applyProtection="1">
      <alignment horizontal="center" vertical="distributed"/>
      <protection locked="0"/>
    </xf>
    <xf numFmtId="49" fontId="16" fillId="37" borderId="65" xfId="0" applyNumberFormat="1" applyFont="1" applyFill="1" applyBorder="1" applyAlignment="1" applyProtection="1">
      <alignment horizontal="center" vertical="distributed"/>
      <protection locked="0"/>
    </xf>
    <xf numFmtId="0" fontId="17" fillId="0" borderId="63" xfId="0" applyFont="1" applyBorder="1" applyAlignment="1" applyProtection="1">
      <alignment horizontal="left" vertical="distributed"/>
      <protection locked="0"/>
    </xf>
    <xf numFmtId="0" fontId="17" fillId="0" borderId="64" xfId="0" applyFont="1" applyBorder="1" applyAlignment="1" applyProtection="1">
      <alignment horizontal="left" vertical="distributed"/>
      <protection locked="0"/>
    </xf>
    <xf numFmtId="0" fontId="17" fillId="0" borderId="65" xfId="0" applyFont="1" applyBorder="1" applyAlignment="1" applyProtection="1">
      <alignment horizontal="left" vertical="distributed"/>
      <protection locked="0"/>
    </xf>
    <xf numFmtId="43" fontId="16" fillId="0" borderId="63" xfId="42" applyFont="1" applyBorder="1" applyAlignment="1" applyProtection="1">
      <alignment horizontal="center" vertical="distributed"/>
      <protection locked="0"/>
    </xf>
    <xf numFmtId="43" fontId="16" fillId="0" borderId="64" xfId="42" applyFont="1" applyBorder="1" applyAlignment="1" applyProtection="1">
      <alignment horizontal="center" vertical="distributed"/>
      <protection locked="0"/>
    </xf>
    <xf numFmtId="43" fontId="16" fillId="0" borderId="66" xfId="42" applyFont="1" applyBorder="1" applyAlignment="1" applyProtection="1">
      <alignment horizontal="center" vertical="distributed"/>
      <protection locked="0"/>
    </xf>
    <xf numFmtId="43" fontId="16" fillId="0" borderId="67" xfId="42" applyFont="1" applyBorder="1" applyAlignment="1" applyProtection="1">
      <alignment horizontal="center" vertical="distributed"/>
      <protection locked="0"/>
    </xf>
    <xf numFmtId="43" fontId="16" fillId="0" borderId="65" xfId="42" applyFont="1" applyBorder="1" applyAlignment="1" applyProtection="1">
      <alignment horizontal="center" vertical="distributed"/>
      <protection locked="0"/>
    </xf>
    <xf numFmtId="43" fontId="16" fillId="38" borderId="67" xfId="42" applyFont="1" applyFill="1" applyBorder="1" applyAlignment="1" applyProtection="1">
      <alignment horizontal="center" vertical="distributed"/>
      <protection hidden="1"/>
    </xf>
    <xf numFmtId="43" fontId="16" fillId="38" borderId="64" xfId="42" applyFont="1" applyFill="1" applyBorder="1" applyAlignment="1" applyProtection="1">
      <alignment horizontal="center" vertical="distributed"/>
      <protection hidden="1"/>
    </xf>
    <xf numFmtId="43" fontId="16" fillId="38" borderId="68" xfId="42" applyFont="1" applyFill="1" applyBorder="1" applyAlignment="1" applyProtection="1">
      <alignment horizontal="center" vertical="distributed"/>
      <protection hidden="1"/>
    </xf>
    <xf numFmtId="43" fontId="16" fillId="38" borderId="69" xfId="42" applyFont="1" applyFill="1" applyBorder="1" applyAlignment="1" applyProtection="1">
      <alignment horizontal="center" vertical="distributed"/>
      <protection hidden="1"/>
    </xf>
    <xf numFmtId="43" fontId="16" fillId="38" borderId="70" xfId="42" applyFont="1" applyFill="1" applyBorder="1" applyAlignment="1" applyProtection="1">
      <alignment horizontal="center" vertical="distributed"/>
      <protection hidden="1"/>
    </xf>
    <xf numFmtId="43" fontId="16" fillId="38" borderId="71" xfId="42" applyFont="1" applyFill="1" applyBorder="1" applyAlignment="1" applyProtection="1">
      <alignment horizontal="center" vertical="distributed"/>
      <protection hidden="1"/>
    </xf>
    <xf numFmtId="0" fontId="26" fillId="35" borderId="72" xfId="0" applyFont="1" applyFill="1" applyBorder="1" applyAlignment="1" applyProtection="1">
      <alignment horizontal="left" vertical="center"/>
      <protection/>
    </xf>
    <xf numFmtId="198" fontId="15" fillId="37" borderId="36" xfId="0" applyNumberFormat="1" applyFont="1" applyFill="1" applyBorder="1" applyAlignment="1" applyProtection="1">
      <alignment horizontal="left" vertical="center" indent="2"/>
      <protection locked="0"/>
    </xf>
    <xf numFmtId="198" fontId="15" fillId="37" borderId="73" xfId="0" applyNumberFormat="1" applyFont="1" applyFill="1" applyBorder="1" applyAlignment="1" applyProtection="1">
      <alignment horizontal="left" vertical="center" indent="2"/>
      <protection locked="0"/>
    </xf>
    <xf numFmtId="198" fontId="15" fillId="37" borderId="37" xfId="0" applyNumberFormat="1" applyFont="1" applyFill="1" applyBorder="1" applyAlignment="1" applyProtection="1">
      <alignment horizontal="left" vertical="center" indent="2"/>
      <protection locked="0"/>
    </xf>
    <xf numFmtId="0" fontId="16" fillId="36" borderId="74" xfId="0" applyFont="1" applyFill="1" applyBorder="1" applyAlignment="1" applyProtection="1">
      <alignment horizontal="center" vertical="center" wrapText="1"/>
      <protection/>
    </xf>
    <xf numFmtId="0" fontId="16" fillId="36" borderId="75" xfId="0" applyFont="1" applyFill="1" applyBorder="1" applyAlignment="1" applyProtection="1">
      <alignment horizontal="center" vertical="center" wrapText="1"/>
      <protection/>
    </xf>
    <xf numFmtId="0" fontId="16" fillId="36" borderId="76" xfId="0" applyFont="1" applyFill="1" applyBorder="1" applyAlignment="1" applyProtection="1">
      <alignment horizontal="center" vertical="center" wrapText="1"/>
      <protection/>
    </xf>
    <xf numFmtId="0" fontId="16" fillId="36" borderId="74" xfId="0" applyFont="1" applyFill="1" applyBorder="1" applyAlignment="1" applyProtection="1">
      <alignment horizontal="center" vertical="center"/>
      <protection/>
    </xf>
    <xf numFmtId="0" fontId="16" fillId="36" borderId="75" xfId="0" applyFont="1" applyFill="1" applyBorder="1" applyAlignment="1" applyProtection="1">
      <alignment horizontal="center" vertical="center"/>
      <protection/>
    </xf>
    <xf numFmtId="0" fontId="16" fillId="36" borderId="76" xfId="0" applyFont="1" applyFill="1" applyBorder="1" applyAlignment="1" applyProtection="1">
      <alignment horizontal="center" vertical="center"/>
      <protection/>
    </xf>
    <xf numFmtId="0" fontId="16" fillId="36" borderId="77" xfId="0" applyFont="1" applyFill="1" applyBorder="1" applyAlignment="1" applyProtection="1">
      <alignment horizontal="center" vertical="center"/>
      <protection/>
    </xf>
    <xf numFmtId="49" fontId="15" fillId="37" borderId="3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73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37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78" xfId="0" applyNumberFormat="1" applyFont="1" applyFill="1" applyBorder="1" applyAlignment="1" applyProtection="1">
      <alignment horizontal="left" vertical="center"/>
      <protection locked="0"/>
    </xf>
    <xf numFmtId="49" fontId="14" fillId="37" borderId="79" xfId="0" applyNumberFormat="1" applyFont="1" applyFill="1" applyBorder="1" applyAlignment="1" applyProtection="1">
      <alignment horizontal="left" vertical="center" indent="1"/>
      <protection locked="0"/>
    </xf>
    <xf numFmtId="49" fontId="14" fillId="37" borderId="80" xfId="0" applyNumberFormat="1" applyFont="1" applyFill="1" applyBorder="1" applyAlignment="1" applyProtection="1">
      <alignment horizontal="left" vertical="center" indent="1"/>
      <protection locked="0"/>
    </xf>
    <xf numFmtId="49" fontId="14" fillId="37" borderId="81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82" xfId="0" applyNumberFormat="1" applyFont="1" applyFill="1" applyBorder="1" applyAlignment="1" applyProtection="1">
      <alignment horizontal="left" vertical="center"/>
      <protection locked="0"/>
    </xf>
    <xf numFmtId="49" fontId="15" fillId="37" borderId="83" xfId="0" applyNumberFormat="1" applyFont="1" applyFill="1" applyBorder="1" applyAlignment="1" applyProtection="1">
      <alignment horizontal="left" vertical="center"/>
      <protection locked="0"/>
    </xf>
    <xf numFmtId="49" fontId="15" fillId="37" borderId="84" xfId="0" applyNumberFormat="1" applyFont="1" applyFill="1" applyBorder="1" applyAlignment="1" applyProtection="1">
      <alignment horizontal="left" vertical="center"/>
      <protection locked="0"/>
    </xf>
    <xf numFmtId="49" fontId="15" fillId="37" borderId="85" xfId="0" applyNumberFormat="1" applyFont="1" applyFill="1" applyBorder="1" applyAlignment="1" applyProtection="1">
      <alignment horizontal="left" vertical="center"/>
      <protection locked="0"/>
    </xf>
    <xf numFmtId="49" fontId="15" fillId="37" borderId="36" xfId="0" applyNumberFormat="1" applyFont="1" applyFill="1" applyBorder="1" applyAlignment="1" applyProtection="1">
      <alignment horizontal="left" vertical="center"/>
      <protection locked="0"/>
    </xf>
    <xf numFmtId="49" fontId="15" fillId="37" borderId="73" xfId="0" applyNumberFormat="1" applyFont="1" applyFill="1" applyBorder="1" applyAlignment="1" applyProtection="1">
      <alignment horizontal="left" vertical="center"/>
      <protection locked="0"/>
    </xf>
    <xf numFmtId="49" fontId="15" fillId="37" borderId="37" xfId="0" applyNumberFormat="1" applyFont="1" applyFill="1" applyBorder="1" applyAlignment="1" applyProtection="1">
      <alignment horizontal="left" vertical="center"/>
      <protection locked="0"/>
    </xf>
    <xf numFmtId="198" fontId="15" fillId="37" borderId="83" xfId="0" applyNumberFormat="1" applyFont="1" applyFill="1" applyBorder="1" applyAlignment="1" applyProtection="1">
      <alignment horizontal="center" vertical="center"/>
      <protection locked="0"/>
    </xf>
    <xf numFmtId="198" fontId="15" fillId="37" borderId="84" xfId="0" applyNumberFormat="1" applyFont="1" applyFill="1" applyBorder="1" applyAlignment="1" applyProtection="1">
      <alignment horizontal="center" vertical="center"/>
      <protection locked="0"/>
    </xf>
    <xf numFmtId="198" fontId="15" fillId="37" borderId="85" xfId="0" applyNumberFormat="1" applyFont="1" applyFill="1" applyBorder="1" applyAlignment="1" applyProtection="1">
      <alignment horizontal="center" vertical="center"/>
      <protection locked="0"/>
    </xf>
    <xf numFmtId="0" fontId="14" fillId="35" borderId="73" xfId="0" applyNumberFormat="1" applyFont="1" applyFill="1" applyBorder="1" applyAlignment="1" applyProtection="1">
      <alignment horizontal="left" vertical="center"/>
      <protection locked="0"/>
    </xf>
    <xf numFmtId="49" fontId="15" fillId="37" borderId="8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87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88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33" xfId="0" applyNumberFormat="1" applyFont="1" applyFill="1" applyBorder="1" applyAlignment="1" applyProtection="1">
      <alignment horizontal="left" vertical="center"/>
      <protection locked="0"/>
    </xf>
    <xf numFmtId="49" fontId="15" fillId="37" borderId="35" xfId="0" applyNumberFormat="1" applyFont="1" applyFill="1" applyBorder="1" applyAlignment="1" applyProtection="1">
      <alignment horizontal="left" vertical="center"/>
      <protection locked="0"/>
    </xf>
    <xf numFmtId="0" fontId="20" fillId="0" borderId="89" xfId="0" applyNumberFormat="1" applyFont="1" applyFill="1" applyBorder="1" applyAlignment="1" applyProtection="1">
      <alignment horizontal="center" vertical="distributed"/>
      <protection/>
    </xf>
    <xf numFmtId="0" fontId="20" fillId="0" borderId="90" xfId="0" applyNumberFormat="1" applyFont="1" applyFill="1" applyBorder="1" applyAlignment="1" applyProtection="1">
      <alignment horizontal="center" vertical="distributed"/>
      <protection/>
    </xf>
    <xf numFmtId="0" fontId="20" fillId="0" borderId="91" xfId="0" applyNumberFormat="1" applyFont="1" applyFill="1" applyBorder="1" applyAlignment="1" applyProtection="1">
      <alignment horizontal="center" vertical="distributed"/>
      <protection/>
    </xf>
    <xf numFmtId="0" fontId="7" fillId="36" borderId="23" xfId="0" applyNumberFormat="1" applyFont="1" applyFill="1" applyBorder="1" applyAlignment="1" applyProtection="1">
      <alignment horizontal="center"/>
      <protection/>
    </xf>
    <xf numFmtId="0" fontId="7" fillId="36" borderId="0" xfId="0" applyNumberFormat="1" applyFont="1" applyFill="1" applyBorder="1" applyAlignment="1" applyProtection="1">
      <alignment horizontal="center"/>
      <protection/>
    </xf>
    <xf numFmtId="0" fontId="7" fillId="36" borderId="19" xfId="0" applyNumberFormat="1" applyFont="1" applyFill="1" applyBorder="1" applyAlignment="1" applyProtection="1">
      <alignment horizontal="center"/>
      <protection/>
    </xf>
    <xf numFmtId="49" fontId="5" fillId="37" borderId="36" xfId="0" applyNumberFormat="1" applyFont="1" applyFill="1" applyBorder="1" applyAlignment="1" applyProtection="1">
      <alignment horizontal="center" vertical="center"/>
      <protection locked="0"/>
    </xf>
    <xf numFmtId="49" fontId="5" fillId="37" borderId="73" xfId="0" applyNumberFormat="1" applyFont="1" applyFill="1" applyBorder="1" applyAlignment="1" applyProtection="1">
      <alignment horizontal="center" vertical="center"/>
      <protection locked="0"/>
    </xf>
    <xf numFmtId="49" fontId="5" fillId="37" borderId="37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ฟอร์มฏีกาในงบ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120" zoomScaleNormal="120" zoomScalePageLayoutView="0" workbookViewId="0" topLeftCell="A39">
      <selection activeCell="X21" sqref="X21:AA21"/>
    </sheetView>
  </sheetViews>
  <sheetFormatPr defaultColWidth="0" defaultRowHeight="21.75" zeroHeight="1"/>
  <cols>
    <col min="1" max="1" width="0.5625" style="87" customWidth="1"/>
    <col min="2" max="2" width="4.8515625" style="87" customWidth="1"/>
    <col min="3" max="3" width="5.140625" style="87" customWidth="1"/>
    <col min="4" max="5" width="3.7109375" style="87" customWidth="1"/>
    <col min="6" max="6" width="9.140625" style="87" customWidth="1"/>
    <col min="7" max="7" width="3.421875" style="87" hidden="1" customWidth="1"/>
    <col min="8" max="8" width="2.28125" style="87" customWidth="1"/>
    <col min="9" max="9" width="4.00390625" style="87" customWidth="1"/>
    <col min="10" max="10" width="5.57421875" style="87" customWidth="1"/>
    <col min="11" max="11" width="7.57421875" style="87" customWidth="1"/>
    <col min="12" max="12" width="8.28125" style="87" customWidth="1"/>
    <col min="13" max="13" width="8.140625" style="87" customWidth="1"/>
    <col min="14" max="14" width="0.13671875" style="87" customWidth="1"/>
    <col min="15" max="15" width="6.7109375" style="87" customWidth="1"/>
    <col min="16" max="16" width="5.7109375" style="87" customWidth="1"/>
    <col min="17" max="17" width="5.421875" style="87" customWidth="1"/>
    <col min="18" max="18" width="8.57421875" style="87" customWidth="1"/>
    <col min="19" max="19" width="8.140625" style="87" customWidth="1"/>
    <col min="20" max="20" width="3.421875" style="87" customWidth="1"/>
    <col min="21" max="21" width="4.57421875" style="87" customWidth="1"/>
    <col min="22" max="22" width="8.57421875" style="87" customWidth="1"/>
    <col min="23" max="23" width="4.00390625" style="87" customWidth="1"/>
    <col min="24" max="24" width="5.7109375" style="87" customWidth="1"/>
    <col min="25" max="25" width="9.140625" style="87" customWidth="1"/>
    <col min="26" max="26" width="8.00390625" style="87" customWidth="1"/>
    <col min="27" max="27" width="1.57421875" style="87" customWidth="1"/>
    <col min="28" max="28" width="0.42578125" style="87" customWidth="1"/>
    <col min="29" max="255" width="9.140625" style="87" hidden="1" customWidth="1"/>
    <col min="256" max="16384" width="0.13671875" style="87" hidden="1" customWidth="1"/>
  </cols>
  <sheetData>
    <row r="1" spans="2:27" s="33" customFormat="1" ht="39" customHeight="1" thickTop="1">
      <c r="B1" s="211" t="s">
        <v>107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</row>
    <row r="2" spans="2:27" s="34" customFormat="1" ht="3.75" customHeight="1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2:27" s="39" customFormat="1" ht="27" customHeight="1">
      <c r="B3" s="110" t="s">
        <v>17</v>
      </c>
      <c r="C3" s="35"/>
      <c r="D3" s="36"/>
      <c r="E3" s="36"/>
      <c r="F3" s="217" t="s">
        <v>115</v>
      </c>
      <c r="G3" s="218"/>
      <c r="H3" s="219"/>
      <c r="I3" s="109" t="s">
        <v>18</v>
      </c>
      <c r="J3" s="36"/>
      <c r="K3" s="36"/>
      <c r="L3" s="217" t="s">
        <v>116</v>
      </c>
      <c r="M3" s="218"/>
      <c r="N3" s="218"/>
      <c r="O3" s="219"/>
      <c r="P3" s="108" t="s">
        <v>26</v>
      </c>
      <c r="Q3" s="36"/>
      <c r="R3" s="36"/>
      <c r="S3" s="217" t="s">
        <v>117</v>
      </c>
      <c r="T3" s="218"/>
      <c r="U3" s="218"/>
      <c r="V3" s="219"/>
      <c r="W3" s="109"/>
      <c r="X3" s="107"/>
      <c r="Y3" s="37"/>
      <c r="Z3" s="37"/>
      <c r="AA3" s="38"/>
    </row>
    <row r="4" spans="2:27" s="39" customFormat="1" ht="3.75" customHeight="1">
      <c r="B4" s="40"/>
      <c r="C4" s="41"/>
      <c r="D4" s="42"/>
      <c r="E4" s="41"/>
      <c r="F4" s="41"/>
      <c r="G4" s="43"/>
      <c r="H4" s="41"/>
      <c r="I4" s="44"/>
      <c r="J4" s="44"/>
      <c r="K4" s="44"/>
      <c r="L4" s="44"/>
      <c r="M4" s="44"/>
      <c r="N4" s="45"/>
      <c r="O4" s="41"/>
      <c r="P4" s="45"/>
      <c r="Q4" s="45"/>
      <c r="R4" s="41"/>
      <c r="S4" s="43"/>
      <c r="T4" s="41"/>
      <c r="U4" s="44"/>
      <c r="V4" s="44"/>
      <c r="W4" s="44"/>
      <c r="X4" s="44"/>
      <c r="Y4" s="44"/>
      <c r="Z4" s="44"/>
      <c r="AA4" s="46"/>
    </row>
    <row r="5" spans="2:27" s="39" customFormat="1" ht="3.75" customHeight="1">
      <c r="B5" s="47"/>
      <c r="C5" s="48"/>
      <c r="D5" s="49"/>
      <c r="E5" s="48"/>
      <c r="F5" s="48"/>
      <c r="G5" s="50"/>
      <c r="H5" s="51"/>
      <c r="I5" s="52"/>
      <c r="J5" s="52"/>
      <c r="K5" s="52"/>
      <c r="L5" s="52"/>
      <c r="M5" s="53"/>
      <c r="N5" s="54"/>
      <c r="O5" s="48"/>
      <c r="P5" s="54"/>
      <c r="Q5" s="54"/>
      <c r="R5" s="48"/>
      <c r="S5" s="50"/>
      <c r="T5" s="48"/>
      <c r="U5" s="53"/>
      <c r="V5" s="53"/>
      <c r="W5" s="53"/>
      <c r="X5" s="53"/>
      <c r="Y5" s="53"/>
      <c r="Z5" s="53"/>
      <c r="AA5" s="55"/>
    </row>
    <row r="6" spans="2:30" s="39" customFormat="1" ht="21.75" customHeight="1">
      <c r="B6" s="96" t="s">
        <v>103</v>
      </c>
      <c r="C6" s="54"/>
      <c r="D6" s="56"/>
      <c r="E6" s="54"/>
      <c r="F6" s="48"/>
      <c r="G6" s="50"/>
      <c r="H6" s="196"/>
      <c r="I6" s="197"/>
      <c r="J6" s="197"/>
      <c r="K6" s="197"/>
      <c r="L6" s="198"/>
      <c r="M6" s="128" t="s">
        <v>113</v>
      </c>
      <c r="N6" s="127"/>
      <c r="O6" s="127"/>
      <c r="P6" s="127"/>
      <c r="Q6" s="127"/>
      <c r="R6" s="199"/>
      <c r="S6" s="201"/>
      <c r="T6" s="95" t="s">
        <v>111</v>
      </c>
      <c r="U6" s="58"/>
      <c r="V6" s="49"/>
      <c r="W6" s="49"/>
      <c r="X6" s="49"/>
      <c r="Y6" s="196"/>
      <c r="Z6" s="198"/>
      <c r="AA6" s="55"/>
      <c r="AD6" s="57"/>
    </row>
    <row r="7" spans="2:30" s="39" customFormat="1" ht="21.75" customHeight="1">
      <c r="B7" s="96" t="s">
        <v>14</v>
      </c>
      <c r="C7" s="54"/>
      <c r="D7" s="56"/>
      <c r="E7" s="54"/>
      <c r="F7" s="48"/>
      <c r="G7" s="50"/>
      <c r="H7" s="196"/>
      <c r="I7" s="197"/>
      <c r="J7" s="197"/>
      <c r="K7" s="197"/>
      <c r="L7" s="198"/>
      <c r="M7" s="94" t="s">
        <v>10</v>
      </c>
      <c r="N7" s="48"/>
      <c r="O7" s="49"/>
      <c r="P7" s="48"/>
      <c r="Q7" s="48"/>
      <c r="R7" s="199"/>
      <c r="S7" s="201"/>
      <c r="T7" s="95" t="s">
        <v>11</v>
      </c>
      <c r="U7" s="58"/>
      <c r="V7" s="49"/>
      <c r="W7" s="49"/>
      <c r="X7" s="49"/>
      <c r="Y7" s="196"/>
      <c r="Z7" s="198"/>
      <c r="AA7" s="55"/>
      <c r="AD7" s="57"/>
    </row>
    <row r="8" spans="2:30" s="39" customFormat="1" ht="21.75" customHeight="1">
      <c r="B8" s="96" t="s">
        <v>9</v>
      </c>
      <c r="C8" s="54"/>
      <c r="D8" s="56"/>
      <c r="E8" s="54"/>
      <c r="F8" s="48"/>
      <c r="G8" s="50"/>
      <c r="H8" s="196"/>
      <c r="I8" s="197"/>
      <c r="J8" s="197"/>
      <c r="K8" s="197"/>
      <c r="L8" s="198"/>
      <c r="M8" s="94" t="s">
        <v>12</v>
      </c>
      <c r="N8" s="48"/>
      <c r="O8" s="49"/>
      <c r="P8" s="48"/>
      <c r="Q8" s="48"/>
      <c r="R8" s="209"/>
      <c r="S8" s="210"/>
      <c r="T8" s="95" t="s">
        <v>13</v>
      </c>
      <c r="U8" s="58"/>
      <c r="V8" s="49"/>
      <c r="W8" s="49"/>
      <c r="X8" s="49"/>
      <c r="Y8" s="196"/>
      <c r="Z8" s="198"/>
      <c r="AA8" s="55"/>
      <c r="AD8" s="57"/>
    </row>
    <row r="9" spans="2:27" s="39" customFormat="1" ht="21.75" customHeight="1">
      <c r="B9" s="96" t="s">
        <v>15</v>
      </c>
      <c r="C9" s="48"/>
      <c r="D9" s="56"/>
      <c r="E9" s="48"/>
      <c r="F9" s="48"/>
      <c r="G9" s="48"/>
      <c r="H9" s="196"/>
      <c r="I9" s="197"/>
      <c r="J9" s="197"/>
      <c r="K9" s="197"/>
      <c r="L9" s="198"/>
      <c r="M9" s="94" t="s">
        <v>16</v>
      </c>
      <c r="N9" s="48"/>
      <c r="O9" s="48"/>
      <c r="P9" s="48"/>
      <c r="Q9" s="48"/>
      <c r="R9" s="199"/>
      <c r="S9" s="200"/>
      <c r="T9" s="200"/>
      <c r="U9" s="200"/>
      <c r="V9" s="200"/>
      <c r="W9" s="201"/>
      <c r="X9" s="59"/>
      <c r="Y9" s="59"/>
      <c r="Z9" s="53"/>
      <c r="AA9" s="55"/>
    </row>
    <row r="10" spans="2:27" s="39" customFormat="1" ht="3.75" customHeight="1">
      <c r="B10" s="60"/>
      <c r="C10" s="61"/>
      <c r="D10" s="62"/>
      <c r="E10" s="61"/>
      <c r="F10" s="61"/>
      <c r="G10" s="63"/>
      <c r="H10" s="61"/>
      <c r="I10" s="64"/>
      <c r="J10" s="64"/>
      <c r="K10" s="64"/>
      <c r="L10" s="64"/>
      <c r="M10" s="64"/>
      <c r="N10" s="65"/>
      <c r="O10" s="61"/>
      <c r="P10" s="65"/>
      <c r="Q10" s="65"/>
      <c r="R10" s="61"/>
      <c r="S10" s="63"/>
      <c r="T10" s="61"/>
      <c r="U10" s="64"/>
      <c r="V10" s="64"/>
      <c r="W10" s="64"/>
      <c r="X10" s="64"/>
      <c r="Y10" s="64"/>
      <c r="Z10" s="64"/>
      <c r="AA10" s="66"/>
    </row>
    <row r="11" spans="2:27" s="39" customFormat="1" ht="3.75" customHeight="1">
      <c r="B11" s="67"/>
      <c r="C11" s="68"/>
      <c r="D11" s="69"/>
      <c r="E11" s="68"/>
      <c r="F11" s="68"/>
      <c r="G11" s="70"/>
      <c r="H11" s="68"/>
      <c r="I11" s="71"/>
      <c r="J11" s="71"/>
      <c r="K11" s="71"/>
      <c r="L11" s="71"/>
      <c r="M11" s="71"/>
      <c r="N11" s="72"/>
      <c r="O11" s="68"/>
      <c r="P11" s="72"/>
      <c r="Q11" s="72"/>
      <c r="R11" s="68"/>
      <c r="S11" s="70"/>
      <c r="T11" s="68"/>
      <c r="U11" s="71"/>
      <c r="V11" s="71"/>
      <c r="W11" s="71"/>
      <c r="X11" s="71"/>
      <c r="Y11" s="71"/>
      <c r="Z11" s="71"/>
      <c r="AA11" s="73"/>
    </row>
    <row r="12" spans="2:27" s="39" customFormat="1" ht="21.75" customHeight="1">
      <c r="B12" s="106" t="s">
        <v>19</v>
      </c>
      <c r="C12" s="74"/>
      <c r="D12" s="74"/>
      <c r="E12" s="68"/>
      <c r="F12" s="68"/>
      <c r="G12" s="70"/>
      <c r="H12" s="68"/>
      <c r="I12" s="68"/>
      <c r="J12" s="188"/>
      <c r="K12" s="189"/>
      <c r="L12" s="189"/>
      <c r="M12" s="189"/>
      <c r="N12" s="190"/>
      <c r="O12" s="105" t="s">
        <v>100</v>
      </c>
      <c r="P12" s="103"/>
      <c r="Q12" s="68"/>
      <c r="R12" s="74"/>
      <c r="S12" s="70"/>
      <c r="T12" s="68"/>
      <c r="U12" s="71"/>
      <c r="V12" s="202"/>
      <c r="W12" s="203"/>
      <c r="X12" s="203"/>
      <c r="Y12" s="204"/>
      <c r="Z12" s="75"/>
      <c r="AA12" s="73"/>
    </row>
    <row r="13" spans="2:30" s="39" customFormat="1" ht="21.75" customHeight="1">
      <c r="B13" s="106" t="s">
        <v>20</v>
      </c>
      <c r="C13" s="74"/>
      <c r="D13" s="74"/>
      <c r="E13" s="68"/>
      <c r="F13" s="68"/>
      <c r="G13" s="70"/>
      <c r="H13" s="68"/>
      <c r="I13" s="68"/>
      <c r="J13" s="124" t="s">
        <v>88</v>
      </c>
      <c r="K13" s="205" t="str">
        <f>IF(J13="K","ค่าใช้จ่ายของหน่วยงาน",IF(J13="I","วัสดุคงคลัง(เก็บมูลค่า)",IF(J13="S","สินทรัพย์(บัญชีพัก)","")))</f>
        <v>ค่าใช้จ่ายของหน่วยงาน</v>
      </c>
      <c r="L13" s="205"/>
      <c r="M13" s="205"/>
      <c r="N13" s="125"/>
      <c r="O13" s="105" t="s">
        <v>22</v>
      </c>
      <c r="P13" s="104"/>
      <c r="Q13" s="68"/>
      <c r="R13" s="76"/>
      <c r="S13" s="70"/>
      <c r="T13" s="70"/>
      <c r="U13" s="69"/>
      <c r="V13" s="206"/>
      <c r="W13" s="207"/>
      <c r="X13" s="207"/>
      <c r="Y13" s="208"/>
      <c r="Z13" s="69"/>
      <c r="AA13" s="73"/>
      <c r="AC13" s="121"/>
      <c r="AD13" s="57"/>
    </row>
    <row r="14" spans="2:29" s="78" customFormat="1" ht="21.75" customHeight="1">
      <c r="B14" s="106" t="s">
        <v>21</v>
      </c>
      <c r="C14" s="74"/>
      <c r="D14" s="74"/>
      <c r="E14" s="68"/>
      <c r="F14" s="68"/>
      <c r="G14" s="70"/>
      <c r="H14" s="68"/>
      <c r="I14" s="68"/>
      <c r="J14" s="188"/>
      <c r="K14" s="189"/>
      <c r="L14" s="189"/>
      <c r="M14" s="189"/>
      <c r="N14" s="190"/>
      <c r="O14" s="105" t="s">
        <v>23</v>
      </c>
      <c r="P14" s="104"/>
      <c r="Q14" s="68"/>
      <c r="R14" s="76"/>
      <c r="S14" s="70"/>
      <c r="T14" s="77"/>
      <c r="U14" s="77"/>
      <c r="V14" s="188"/>
      <c r="W14" s="189"/>
      <c r="X14" s="189"/>
      <c r="Y14" s="189"/>
      <c r="Z14" s="190"/>
      <c r="AA14" s="73"/>
      <c r="AC14" s="122"/>
    </row>
    <row r="15" spans="2:29" s="78" customFormat="1" ht="1.5" customHeight="1">
      <c r="B15" s="67"/>
      <c r="C15" s="74"/>
      <c r="D15" s="74"/>
      <c r="E15" s="68"/>
      <c r="F15" s="68"/>
      <c r="G15" s="70"/>
      <c r="H15" s="68"/>
      <c r="I15" s="68"/>
      <c r="J15" s="75"/>
      <c r="K15" s="75"/>
      <c r="L15" s="75"/>
      <c r="M15" s="75"/>
      <c r="N15" s="75"/>
      <c r="O15" s="105"/>
      <c r="P15" s="104"/>
      <c r="Q15" s="68"/>
      <c r="R15" s="76"/>
      <c r="S15" s="70"/>
      <c r="T15" s="77"/>
      <c r="U15" s="77"/>
      <c r="V15" s="117"/>
      <c r="W15" s="118"/>
      <c r="X15" s="118"/>
      <c r="Y15" s="118"/>
      <c r="Z15" s="119"/>
      <c r="AA15" s="73"/>
      <c r="AC15" s="122"/>
    </row>
    <row r="16" spans="2:29" s="78" customFormat="1" ht="21.75" customHeight="1">
      <c r="B16" s="67"/>
      <c r="C16" s="68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72" t="s">
        <v>110</v>
      </c>
      <c r="O16" s="105" t="s">
        <v>24</v>
      </c>
      <c r="P16" s="103"/>
      <c r="Q16" s="69"/>
      <c r="R16" s="74"/>
      <c r="S16" s="70"/>
      <c r="T16" s="77"/>
      <c r="U16" s="77"/>
      <c r="V16" s="192"/>
      <c r="W16" s="193"/>
      <c r="X16" s="193"/>
      <c r="Y16" s="193"/>
      <c r="Z16" s="194"/>
      <c r="AA16" s="73"/>
      <c r="AC16" s="122"/>
    </row>
    <row r="17" spans="2:29" s="78" customFormat="1" ht="21.75" customHeight="1">
      <c r="B17" s="67"/>
      <c r="C17" s="68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72"/>
      <c r="O17" s="105" t="s">
        <v>25</v>
      </c>
      <c r="P17" s="104"/>
      <c r="Q17" s="68"/>
      <c r="R17" s="76"/>
      <c r="S17" s="70"/>
      <c r="T17" s="77"/>
      <c r="U17" s="77"/>
      <c r="V17" s="188"/>
      <c r="W17" s="189"/>
      <c r="X17" s="189"/>
      <c r="Y17" s="189"/>
      <c r="Z17" s="190"/>
      <c r="AA17" s="73"/>
      <c r="AC17" s="122"/>
    </row>
    <row r="18" spans="2:30" s="78" customFormat="1" ht="21.75" customHeight="1">
      <c r="B18" s="67"/>
      <c r="C18" s="68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72"/>
      <c r="O18" s="105" t="s">
        <v>101</v>
      </c>
      <c r="P18" s="103"/>
      <c r="Q18" s="68"/>
      <c r="R18" s="68"/>
      <c r="S18" s="68"/>
      <c r="T18" s="79"/>
      <c r="U18" s="79"/>
      <c r="V18" s="178"/>
      <c r="W18" s="179"/>
      <c r="X18" s="179"/>
      <c r="Y18" s="179"/>
      <c r="Z18" s="180"/>
      <c r="AA18" s="80"/>
      <c r="AC18" s="126" t="b">
        <v>1</v>
      </c>
      <c r="AD18" s="78" t="s">
        <v>106</v>
      </c>
    </row>
    <row r="19" spans="2:29" s="78" customFormat="1" ht="3.75" customHeight="1" thickBot="1">
      <c r="B19" s="67"/>
      <c r="C19" s="68"/>
      <c r="D19" s="81"/>
      <c r="E19" s="69"/>
      <c r="F19" s="75"/>
      <c r="G19" s="75"/>
      <c r="H19" s="75"/>
      <c r="I19" s="75"/>
      <c r="J19" s="75"/>
      <c r="K19" s="75"/>
      <c r="L19" s="75"/>
      <c r="M19" s="75"/>
      <c r="N19" s="72"/>
      <c r="O19" s="68"/>
      <c r="P19" s="68"/>
      <c r="Q19" s="68"/>
      <c r="R19" s="68"/>
      <c r="S19" s="68"/>
      <c r="T19" s="79"/>
      <c r="U19" s="79"/>
      <c r="V19" s="68"/>
      <c r="W19" s="79"/>
      <c r="X19" s="82"/>
      <c r="Y19" s="82"/>
      <c r="Z19" s="82"/>
      <c r="AA19" s="83"/>
      <c r="AC19" s="122"/>
    </row>
    <row r="20" spans="2:29" s="39" customFormat="1" ht="45.75" customHeight="1" thickBot="1">
      <c r="B20" s="89" t="s">
        <v>0</v>
      </c>
      <c r="C20" s="181" t="s">
        <v>105</v>
      </c>
      <c r="D20" s="182"/>
      <c r="E20" s="182"/>
      <c r="F20" s="183"/>
      <c r="G20" s="184" t="s">
        <v>3</v>
      </c>
      <c r="H20" s="185"/>
      <c r="I20" s="185"/>
      <c r="J20" s="185"/>
      <c r="K20" s="185"/>
      <c r="L20" s="185"/>
      <c r="M20" s="185"/>
      <c r="N20" s="185"/>
      <c r="O20" s="186"/>
      <c r="P20" s="184" t="s">
        <v>1</v>
      </c>
      <c r="Q20" s="185"/>
      <c r="R20" s="186"/>
      <c r="S20" s="184" t="s">
        <v>2</v>
      </c>
      <c r="T20" s="186"/>
      <c r="U20" s="181" t="s">
        <v>8</v>
      </c>
      <c r="V20" s="182"/>
      <c r="W20" s="186"/>
      <c r="X20" s="184" t="s">
        <v>7</v>
      </c>
      <c r="Y20" s="185"/>
      <c r="Z20" s="185"/>
      <c r="AA20" s="187"/>
      <c r="AC20" s="121"/>
    </row>
    <row r="21" spans="1:29" s="120" customFormat="1" ht="27" customHeight="1" thickBot="1">
      <c r="A21" s="112"/>
      <c r="B21" s="111">
        <v>1</v>
      </c>
      <c r="C21" s="160"/>
      <c r="D21" s="161"/>
      <c r="E21" s="161"/>
      <c r="F21" s="162"/>
      <c r="G21" s="163"/>
      <c r="H21" s="164"/>
      <c r="I21" s="164"/>
      <c r="J21" s="164"/>
      <c r="K21" s="164"/>
      <c r="L21" s="164"/>
      <c r="M21" s="164"/>
      <c r="N21" s="164"/>
      <c r="O21" s="165"/>
      <c r="P21" s="166"/>
      <c r="Q21" s="167"/>
      <c r="R21" s="168"/>
      <c r="S21" s="169"/>
      <c r="T21" s="170"/>
      <c r="U21" s="166"/>
      <c r="V21" s="167"/>
      <c r="W21" s="168"/>
      <c r="X21" s="174">
        <f>ROUND(P21*ROUND(U21,2),2)</f>
        <v>0</v>
      </c>
      <c r="Y21" s="175"/>
      <c r="Z21" s="175"/>
      <c r="AA21" s="176"/>
      <c r="AC21" s="123"/>
    </row>
    <row r="22" spans="1:29" s="120" customFormat="1" ht="27" customHeight="1" thickBot="1">
      <c r="A22" s="114"/>
      <c r="B22" s="113">
        <v>2</v>
      </c>
      <c r="C22" s="160"/>
      <c r="D22" s="161"/>
      <c r="E22" s="161"/>
      <c r="F22" s="162"/>
      <c r="G22" s="163"/>
      <c r="H22" s="164"/>
      <c r="I22" s="164"/>
      <c r="J22" s="164"/>
      <c r="K22" s="164"/>
      <c r="L22" s="164"/>
      <c r="M22" s="164"/>
      <c r="N22" s="164"/>
      <c r="O22" s="165"/>
      <c r="P22" s="166"/>
      <c r="Q22" s="167"/>
      <c r="R22" s="168"/>
      <c r="S22" s="169"/>
      <c r="T22" s="170"/>
      <c r="U22" s="166"/>
      <c r="V22" s="167"/>
      <c r="W22" s="168"/>
      <c r="X22" s="174">
        <f>ROUND(P22*ROUND(U22,2),2)</f>
        <v>0</v>
      </c>
      <c r="Y22" s="175"/>
      <c r="Z22" s="175"/>
      <c r="AA22" s="176"/>
      <c r="AC22" s="123"/>
    </row>
    <row r="23" spans="1:27" s="120" customFormat="1" ht="27" customHeight="1">
      <c r="A23" s="114"/>
      <c r="B23" s="115">
        <v>3</v>
      </c>
      <c r="C23" s="160"/>
      <c r="D23" s="161"/>
      <c r="E23" s="161"/>
      <c r="F23" s="162"/>
      <c r="G23" s="163"/>
      <c r="H23" s="164"/>
      <c r="I23" s="164"/>
      <c r="J23" s="164"/>
      <c r="K23" s="164"/>
      <c r="L23" s="164"/>
      <c r="M23" s="164"/>
      <c r="N23" s="164"/>
      <c r="O23" s="165"/>
      <c r="P23" s="166"/>
      <c r="Q23" s="167"/>
      <c r="R23" s="168"/>
      <c r="S23" s="169"/>
      <c r="T23" s="170"/>
      <c r="U23" s="166"/>
      <c r="V23" s="167"/>
      <c r="W23" s="168"/>
      <c r="X23" s="174">
        <f>ROUND(P23*ROUND(U23,2),2)</f>
        <v>0</v>
      </c>
      <c r="Y23" s="175"/>
      <c r="Z23" s="175"/>
      <c r="AA23" s="176"/>
    </row>
    <row r="24" spans="1:27" s="120" customFormat="1" ht="27" customHeight="1">
      <c r="A24" s="114"/>
      <c r="B24" s="111">
        <v>4</v>
      </c>
      <c r="C24" s="160"/>
      <c r="D24" s="161"/>
      <c r="E24" s="161"/>
      <c r="F24" s="162"/>
      <c r="G24" s="163"/>
      <c r="H24" s="164"/>
      <c r="I24" s="164"/>
      <c r="J24" s="164"/>
      <c r="K24" s="164"/>
      <c r="L24" s="164"/>
      <c r="M24" s="164"/>
      <c r="N24" s="164"/>
      <c r="O24" s="165"/>
      <c r="P24" s="166"/>
      <c r="Q24" s="167"/>
      <c r="R24" s="168"/>
      <c r="S24" s="169"/>
      <c r="T24" s="170"/>
      <c r="U24" s="166"/>
      <c r="V24" s="167"/>
      <c r="W24" s="168"/>
      <c r="X24" s="171">
        <f aca="true" t="shared" si="0" ref="X24:X35">ROUND(P24*ROUND(U24,2),2)</f>
        <v>0</v>
      </c>
      <c r="Y24" s="172"/>
      <c r="Z24" s="172"/>
      <c r="AA24" s="173"/>
    </row>
    <row r="25" spans="1:27" s="120" customFormat="1" ht="27" customHeight="1">
      <c r="A25" s="114"/>
      <c r="B25" s="113">
        <v>5</v>
      </c>
      <c r="C25" s="160"/>
      <c r="D25" s="161"/>
      <c r="E25" s="161"/>
      <c r="F25" s="162"/>
      <c r="G25" s="163"/>
      <c r="H25" s="164"/>
      <c r="I25" s="164"/>
      <c r="J25" s="164"/>
      <c r="K25" s="164"/>
      <c r="L25" s="164"/>
      <c r="M25" s="164"/>
      <c r="N25" s="164"/>
      <c r="O25" s="165"/>
      <c r="P25" s="166"/>
      <c r="Q25" s="167"/>
      <c r="R25" s="168"/>
      <c r="S25" s="169"/>
      <c r="T25" s="170"/>
      <c r="U25" s="166"/>
      <c r="V25" s="167"/>
      <c r="W25" s="168"/>
      <c r="X25" s="171">
        <f t="shared" si="0"/>
        <v>0</v>
      </c>
      <c r="Y25" s="172"/>
      <c r="Z25" s="172"/>
      <c r="AA25" s="173"/>
    </row>
    <row r="26" spans="1:27" s="120" customFormat="1" ht="27" customHeight="1">
      <c r="A26" s="114"/>
      <c r="B26" s="115">
        <v>6</v>
      </c>
      <c r="C26" s="160"/>
      <c r="D26" s="161"/>
      <c r="E26" s="161"/>
      <c r="F26" s="162"/>
      <c r="G26" s="163"/>
      <c r="H26" s="164"/>
      <c r="I26" s="164"/>
      <c r="J26" s="164"/>
      <c r="K26" s="164"/>
      <c r="L26" s="164"/>
      <c r="M26" s="164"/>
      <c r="N26" s="164"/>
      <c r="O26" s="165"/>
      <c r="P26" s="166"/>
      <c r="Q26" s="167"/>
      <c r="R26" s="168"/>
      <c r="S26" s="169"/>
      <c r="T26" s="170"/>
      <c r="U26" s="166"/>
      <c r="V26" s="167"/>
      <c r="W26" s="168"/>
      <c r="X26" s="171">
        <f t="shared" si="0"/>
        <v>0</v>
      </c>
      <c r="Y26" s="172"/>
      <c r="Z26" s="172"/>
      <c r="AA26" s="173"/>
    </row>
    <row r="27" spans="1:27" s="120" customFormat="1" ht="27" customHeight="1">
      <c r="A27" s="114"/>
      <c r="B27" s="111">
        <v>7</v>
      </c>
      <c r="C27" s="160"/>
      <c r="D27" s="161"/>
      <c r="E27" s="161"/>
      <c r="F27" s="162"/>
      <c r="G27" s="163"/>
      <c r="H27" s="164"/>
      <c r="I27" s="164"/>
      <c r="J27" s="164"/>
      <c r="K27" s="164"/>
      <c r="L27" s="164"/>
      <c r="M27" s="164"/>
      <c r="N27" s="164"/>
      <c r="O27" s="165"/>
      <c r="P27" s="166"/>
      <c r="Q27" s="167"/>
      <c r="R27" s="168"/>
      <c r="S27" s="169"/>
      <c r="T27" s="170"/>
      <c r="U27" s="166"/>
      <c r="V27" s="167"/>
      <c r="W27" s="168"/>
      <c r="X27" s="171">
        <f t="shared" si="0"/>
        <v>0</v>
      </c>
      <c r="Y27" s="172"/>
      <c r="Z27" s="172"/>
      <c r="AA27" s="173"/>
    </row>
    <row r="28" spans="1:27" s="120" customFormat="1" ht="27" customHeight="1">
      <c r="A28" s="114"/>
      <c r="B28" s="113">
        <v>8</v>
      </c>
      <c r="C28" s="160"/>
      <c r="D28" s="161"/>
      <c r="E28" s="161"/>
      <c r="F28" s="162"/>
      <c r="G28" s="163"/>
      <c r="H28" s="164"/>
      <c r="I28" s="164"/>
      <c r="J28" s="164"/>
      <c r="K28" s="164"/>
      <c r="L28" s="164"/>
      <c r="M28" s="164"/>
      <c r="N28" s="164"/>
      <c r="O28" s="165"/>
      <c r="P28" s="166"/>
      <c r="Q28" s="167"/>
      <c r="R28" s="168"/>
      <c r="S28" s="169"/>
      <c r="T28" s="170"/>
      <c r="U28" s="166"/>
      <c r="V28" s="167"/>
      <c r="W28" s="168"/>
      <c r="X28" s="171">
        <f t="shared" si="0"/>
        <v>0</v>
      </c>
      <c r="Y28" s="172"/>
      <c r="Z28" s="172"/>
      <c r="AA28" s="173"/>
    </row>
    <row r="29" spans="1:27" s="120" customFormat="1" ht="27" customHeight="1">
      <c r="A29" s="114"/>
      <c r="B29" s="115">
        <v>9</v>
      </c>
      <c r="C29" s="160"/>
      <c r="D29" s="161"/>
      <c r="E29" s="161"/>
      <c r="F29" s="162"/>
      <c r="G29" s="163"/>
      <c r="H29" s="164"/>
      <c r="I29" s="164"/>
      <c r="J29" s="164"/>
      <c r="K29" s="164"/>
      <c r="L29" s="164"/>
      <c r="M29" s="164"/>
      <c r="N29" s="164"/>
      <c r="O29" s="165"/>
      <c r="P29" s="166"/>
      <c r="Q29" s="167"/>
      <c r="R29" s="168"/>
      <c r="S29" s="169"/>
      <c r="T29" s="170"/>
      <c r="U29" s="166"/>
      <c r="V29" s="167"/>
      <c r="W29" s="168"/>
      <c r="X29" s="171">
        <f t="shared" si="0"/>
        <v>0</v>
      </c>
      <c r="Y29" s="172"/>
      <c r="Z29" s="172"/>
      <c r="AA29" s="173"/>
    </row>
    <row r="30" spans="1:27" s="120" customFormat="1" ht="27" customHeight="1">
      <c r="A30" s="114"/>
      <c r="B30" s="111">
        <v>10</v>
      </c>
      <c r="C30" s="160"/>
      <c r="D30" s="161"/>
      <c r="E30" s="161"/>
      <c r="F30" s="162"/>
      <c r="G30" s="163"/>
      <c r="H30" s="164"/>
      <c r="I30" s="164"/>
      <c r="J30" s="164"/>
      <c r="K30" s="164"/>
      <c r="L30" s="164"/>
      <c r="M30" s="164"/>
      <c r="N30" s="164"/>
      <c r="O30" s="165"/>
      <c r="P30" s="166"/>
      <c r="Q30" s="167"/>
      <c r="R30" s="168"/>
      <c r="S30" s="169"/>
      <c r="T30" s="170"/>
      <c r="U30" s="166"/>
      <c r="V30" s="167"/>
      <c r="W30" s="168"/>
      <c r="X30" s="171">
        <f t="shared" si="0"/>
        <v>0</v>
      </c>
      <c r="Y30" s="172"/>
      <c r="Z30" s="172"/>
      <c r="AA30" s="173"/>
    </row>
    <row r="31" spans="1:27" s="120" customFormat="1" ht="27" customHeight="1">
      <c r="A31" s="114"/>
      <c r="B31" s="113">
        <v>11</v>
      </c>
      <c r="C31" s="160"/>
      <c r="D31" s="161"/>
      <c r="E31" s="161"/>
      <c r="F31" s="162"/>
      <c r="G31" s="163"/>
      <c r="H31" s="164"/>
      <c r="I31" s="164"/>
      <c r="J31" s="164"/>
      <c r="K31" s="164"/>
      <c r="L31" s="164"/>
      <c r="M31" s="164"/>
      <c r="N31" s="164"/>
      <c r="O31" s="165"/>
      <c r="P31" s="166"/>
      <c r="Q31" s="167"/>
      <c r="R31" s="168"/>
      <c r="S31" s="169"/>
      <c r="T31" s="170"/>
      <c r="U31" s="166"/>
      <c r="V31" s="167"/>
      <c r="W31" s="168"/>
      <c r="X31" s="171">
        <f t="shared" si="0"/>
        <v>0</v>
      </c>
      <c r="Y31" s="172"/>
      <c r="Z31" s="172"/>
      <c r="AA31" s="173"/>
    </row>
    <row r="32" spans="1:27" s="120" customFormat="1" ht="27" customHeight="1">
      <c r="A32" s="114"/>
      <c r="B32" s="115">
        <v>12</v>
      </c>
      <c r="C32" s="160"/>
      <c r="D32" s="161"/>
      <c r="E32" s="161"/>
      <c r="F32" s="162"/>
      <c r="G32" s="163"/>
      <c r="H32" s="164"/>
      <c r="I32" s="164"/>
      <c r="J32" s="164"/>
      <c r="K32" s="164"/>
      <c r="L32" s="164"/>
      <c r="M32" s="164"/>
      <c r="N32" s="164"/>
      <c r="O32" s="165"/>
      <c r="P32" s="166"/>
      <c r="Q32" s="167"/>
      <c r="R32" s="168"/>
      <c r="S32" s="169"/>
      <c r="T32" s="170"/>
      <c r="U32" s="166"/>
      <c r="V32" s="167"/>
      <c r="W32" s="168"/>
      <c r="X32" s="171">
        <f t="shared" si="0"/>
        <v>0</v>
      </c>
      <c r="Y32" s="172"/>
      <c r="Z32" s="172"/>
      <c r="AA32" s="173"/>
    </row>
    <row r="33" spans="1:27" s="120" customFormat="1" ht="27" customHeight="1">
      <c r="A33" s="114"/>
      <c r="B33" s="111">
        <v>13</v>
      </c>
      <c r="C33" s="160"/>
      <c r="D33" s="161"/>
      <c r="E33" s="161"/>
      <c r="F33" s="162"/>
      <c r="G33" s="163"/>
      <c r="H33" s="164"/>
      <c r="I33" s="164"/>
      <c r="J33" s="164"/>
      <c r="K33" s="164"/>
      <c r="L33" s="164"/>
      <c r="M33" s="164"/>
      <c r="N33" s="164"/>
      <c r="O33" s="165"/>
      <c r="P33" s="166"/>
      <c r="Q33" s="167"/>
      <c r="R33" s="168"/>
      <c r="S33" s="169"/>
      <c r="T33" s="170"/>
      <c r="U33" s="166"/>
      <c r="V33" s="167"/>
      <c r="W33" s="168"/>
      <c r="X33" s="171">
        <f t="shared" si="0"/>
        <v>0</v>
      </c>
      <c r="Y33" s="172"/>
      <c r="Z33" s="172"/>
      <c r="AA33" s="173"/>
    </row>
    <row r="34" spans="1:27" s="120" customFormat="1" ht="27" customHeight="1">
      <c r="A34" s="114"/>
      <c r="B34" s="113">
        <v>14</v>
      </c>
      <c r="C34" s="160"/>
      <c r="D34" s="161"/>
      <c r="E34" s="161"/>
      <c r="F34" s="162"/>
      <c r="G34" s="163"/>
      <c r="H34" s="164"/>
      <c r="I34" s="164"/>
      <c r="J34" s="164"/>
      <c r="K34" s="164"/>
      <c r="L34" s="164"/>
      <c r="M34" s="164"/>
      <c r="N34" s="164"/>
      <c r="O34" s="165"/>
      <c r="P34" s="166"/>
      <c r="Q34" s="167"/>
      <c r="R34" s="168"/>
      <c r="S34" s="169"/>
      <c r="T34" s="170"/>
      <c r="U34" s="166"/>
      <c r="V34" s="167"/>
      <c r="W34" s="168"/>
      <c r="X34" s="171">
        <f t="shared" si="0"/>
        <v>0</v>
      </c>
      <c r="Y34" s="172"/>
      <c r="Z34" s="172"/>
      <c r="AA34" s="173"/>
    </row>
    <row r="35" spans="2:256" s="116" customFormat="1" ht="27" customHeight="1" thickBot="1">
      <c r="B35" s="115">
        <v>15</v>
      </c>
      <c r="C35" s="160"/>
      <c r="D35" s="161"/>
      <c r="E35" s="161"/>
      <c r="F35" s="162"/>
      <c r="G35" s="163"/>
      <c r="H35" s="164"/>
      <c r="I35" s="164"/>
      <c r="J35" s="164"/>
      <c r="K35" s="164"/>
      <c r="L35" s="164"/>
      <c r="M35" s="164"/>
      <c r="N35" s="164"/>
      <c r="O35" s="165"/>
      <c r="P35" s="166"/>
      <c r="Q35" s="167"/>
      <c r="R35" s="168"/>
      <c r="S35" s="169"/>
      <c r="T35" s="170"/>
      <c r="U35" s="166"/>
      <c r="V35" s="167"/>
      <c r="W35" s="168"/>
      <c r="X35" s="171">
        <f t="shared" si="0"/>
        <v>0</v>
      </c>
      <c r="Y35" s="172"/>
      <c r="Z35" s="172"/>
      <c r="AA35" s="173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2:27" s="90" customFormat="1" ht="30" customHeight="1" thickBo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 t="s">
        <v>4</v>
      </c>
      <c r="V36" s="144">
        <v>0.07</v>
      </c>
      <c r="W36" s="145"/>
      <c r="X36" s="146">
        <f>IF(V36=7%,(SUM(X21:AA35))*(0.07),0)</f>
        <v>0</v>
      </c>
      <c r="Y36" s="147"/>
      <c r="Z36" s="147"/>
      <c r="AA36" s="148"/>
    </row>
    <row r="37" spans="2:27" s="39" customFormat="1" ht="30" customHeight="1" thickBot="1" thickTop="1">
      <c r="B37" s="149" t="s">
        <v>5</v>
      </c>
      <c r="C37" s="150"/>
      <c r="D37" s="150"/>
      <c r="E37" s="93"/>
      <c r="F37" s="151" t="str">
        <f>_xlfn.BAHTTEXT(X37)</f>
        <v>ศูนย์บาทถ้วน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2"/>
      <c r="X37" s="153">
        <f>SUM(X21:AA36)</f>
        <v>0</v>
      </c>
      <c r="Y37" s="154"/>
      <c r="Z37" s="154"/>
      <c r="AA37" s="155"/>
    </row>
    <row r="38" spans="2:27" s="84" customFormat="1" ht="30" customHeight="1">
      <c r="B38" s="156" t="s">
        <v>98</v>
      </c>
      <c r="C38" s="157"/>
      <c r="D38" s="157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2:27" s="84" customFormat="1" ht="24.75" customHeight="1" thickBot="1"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3"/>
    </row>
    <row r="40" spans="2:27" s="39" customFormat="1" ht="30" customHeight="1">
      <c r="B40" s="134" t="s">
        <v>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/>
      <c r="P40" s="137" t="s">
        <v>6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8"/>
    </row>
    <row r="41" spans="2:27" s="39" customFormat="1" ht="37.5" customHeight="1" thickBot="1"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P41" s="142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3"/>
    </row>
    <row r="42" spans="2:27" s="85" customFormat="1" ht="31.5" customHeight="1" thickTop="1">
      <c r="B42" s="129" t="s">
        <v>108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 t="s">
        <v>114</v>
      </c>
      <c r="Y42" s="130"/>
      <c r="Z42" s="130"/>
      <c r="AA42" s="130"/>
    </row>
    <row r="43" s="85" customFormat="1" ht="24.75" customHeight="1" hidden="1"/>
    <row r="44" s="85" customFormat="1" ht="18" hidden="1"/>
    <row r="45" s="85" customFormat="1" ht="18" hidden="1"/>
    <row r="46" s="85" customFormat="1" ht="18" hidden="1"/>
    <row r="47" spans="2:3" s="85" customFormat="1" ht="18" hidden="1">
      <c r="B47" s="86">
        <v>0</v>
      </c>
      <c r="C47" s="86"/>
    </row>
    <row r="48" spans="2:3" s="85" customFormat="1" ht="18" hidden="1">
      <c r="B48" s="86">
        <v>0.07</v>
      </c>
      <c r="C48" s="86"/>
    </row>
    <row r="49" s="85" customFormat="1" ht="18" hidden="1"/>
    <row r="50" s="85" customFormat="1" ht="18" hidden="1"/>
    <row r="51" s="85" customFormat="1" ht="18" hidden="1"/>
    <row r="52" s="85" customFormat="1" ht="18" hidden="1"/>
    <row r="53" s="85" customFormat="1" ht="18" hidden="1"/>
    <row r="54" s="85" customFormat="1" ht="18" hidden="1"/>
    <row r="55" s="85" customFormat="1" ht="18" hidden="1"/>
    <row r="56" s="85" customFormat="1" ht="18" hidden="1"/>
    <row r="57" s="85" customFormat="1" ht="18" hidden="1"/>
    <row r="58" s="85" customFormat="1" ht="18" hidden="1"/>
    <row r="59" s="85" customFormat="1" ht="18" hidden="1"/>
    <row r="60" s="85" customFormat="1" ht="18" hidden="1"/>
    <row r="61" s="85" customFormat="1" ht="18" hidden="1"/>
    <row r="62" s="85" customFormat="1" ht="18" hidden="1"/>
    <row r="63" s="85" customFormat="1" ht="18" hidden="1"/>
    <row r="64" s="85" customFormat="1" ht="18" hidden="1"/>
    <row r="65" s="85" customFormat="1" ht="18" hidden="1"/>
    <row r="66" s="85" customFormat="1" ht="18" hidden="1"/>
    <row r="67" s="85" customFormat="1" ht="18" hidden="1"/>
    <row r="68" s="85" customFormat="1" ht="18" hidden="1"/>
    <row r="69" s="85" customFormat="1" ht="18" hidden="1"/>
    <row r="70" s="85" customFormat="1" ht="18" hidden="1"/>
    <row r="71" s="85" customFormat="1" ht="18" hidden="1"/>
    <row r="72" s="85" customFormat="1" ht="18" hidden="1"/>
    <row r="73" s="85" customFormat="1" ht="18" hidden="1"/>
    <row r="74" s="85" customFormat="1" ht="18" hidden="1"/>
    <row r="75" s="85" customFormat="1" ht="18" hidden="1"/>
    <row r="76" s="85" customFormat="1" ht="18" hidden="1"/>
    <row r="77" s="85" customFormat="1" ht="18" hidden="1"/>
    <row r="78" s="85" customFormat="1" ht="18" hidden="1"/>
    <row r="79" s="85" customFormat="1" ht="18" hidden="1"/>
    <row r="80" s="85" customFormat="1" ht="18" hidden="1"/>
    <row r="81" s="85" customFormat="1" ht="18" hidden="1"/>
    <row r="84" ht="21.75" hidden="1">
      <c r="F84" s="87" t="s">
        <v>88</v>
      </c>
    </row>
    <row r="85" ht="21.75" hidden="1">
      <c r="F85" s="87" t="s">
        <v>89</v>
      </c>
    </row>
    <row r="86" ht="21.75" hidden="1">
      <c r="F86" s="87" t="s">
        <v>99</v>
      </c>
    </row>
    <row r="94" ht="21.75" hidden="1">
      <c r="F94" s="88" t="s">
        <v>90</v>
      </c>
    </row>
    <row r="95" ht="21.75" hidden="1">
      <c r="F95" s="88" t="s">
        <v>91</v>
      </c>
    </row>
    <row r="96" ht="21.75" hidden="1">
      <c r="F96" s="88" t="s">
        <v>92</v>
      </c>
    </row>
    <row r="97" ht="21.75" hidden="1">
      <c r="F97" s="88" t="s">
        <v>93</v>
      </c>
    </row>
    <row r="98" ht="21.75" hidden="1">
      <c r="F98" s="88" t="s">
        <v>94</v>
      </c>
    </row>
    <row r="99" ht="21.75" hidden="1">
      <c r="F99" s="88" t="s">
        <v>95</v>
      </c>
    </row>
    <row r="100" ht="21.75" hidden="1">
      <c r="F100" s="88" t="s">
        <v>96</v>
      </c>
    </row>
    <row r="101" ht="4.5" customHeight="1" hidden="1">
      <c r="F101" s="88" t="s">
        <v>97</v>
      </c>
    </row>
  </sheetData>
  <sheetProtection password="E2E7" sheet="1"/>
  <mergeCells count="140">
    <mergeCell ref="H9:L9"/>
    <mergeCell ref="Y7:Z7"/>
    <mergeCell ref="S31:T31"/>
    <mergeCell ref="G28:O28"/>
    <mergeCell ref="K13:M13"/>
    <mergeCell ref="R8:S8"/>
    <mergeCell ref="H8:L8"/>
    <mergeCell ref="Y8:Z8"/>
    <mergeCell ref="U28:W28"/>
    <mergeCell ref="U25:W25"/>
    <mergeCell ref="F3:H3"/>
    <mergeCell ref="B42:W42"/>
    <mergeCell ref="X42:AA42"/>
    <mergeCell ref="H6:L6"/>
    <mergeCell ref="V13:Y13"/>
    <mergeCell ref="H7:L7"/>
    <mergeCell ref="X28:AA28"/>
    <mergeCell ref="U29:W29"/>
    <mergeCell ref="X29:AA29"/>
    <mergeCell ref="L3:O3"/>
    <mergeCell ref="V12:Y12"/>
    <mergeCell ref="S3:V3"/>
    <mergeCell ref="R9:W9"/>
    <mergeCell ref="P26:R26"/>
    <mergeCell ref="G24:O24"/>
    <mergeCell ref="P24:R24"/>
    <mergeCell ref="P23:R23"/>
    <mergeCell ref="G23:O23"/>
    <mergeCell ref="X20:AA20"/>
    <mergeCell ref="U21:W21"/>
    <mergeCell ref="C28:F28"/>
    <mergeCell ref="G25:O25"/>
    <mergeCell ref="P25:R25"/>
    <mergeCell ref="G27:O27"/>
    <mergeCell ref="G26:O26"/>
    <mergeCell ref="S26:T26"/>
    <mergeCell ref="S25:T25"/>
    <mergeCell ref="S27:T27"/>
    <mergeCell ref="S28:T28"/>
    <mergeCell ref="C24:F24"/>
    <mergeCell ref="C25:F25"/>
    <mergeCell ref="V14:Z14"/>
    <mergeCell ref="D17:M17"/>
    <mergeCell ref="D18:M18"/>
    <mergeCell ref="D16:M16"/>
    <mergeCell ref="J14:N14"/>
    <mergeCell ref="V16:Z16"/>
    <mergeCell ref="V17:Z17"/>
    <mergeCell ref="V18:Z18"/>
    <mergeCell ref="X22:AA22"/>
    <mergeCell ref="P22:R22"/>
    <mergeCell ref="S22:T22"/>
    <mergeCell ref="X21:AA21"/>
    <mergeCell ref="P21:R21"/>
    <mergeCell ref="S21:T21"/>
    <mergeCell ref="B39:AA39"/>
    <mergeCell ref="X36:AA36"/>
    <mergeCell ref="X37:AA37"/>
    <mergeCell ref="F38:AA38"/>
    <mergeCell ref="B37:D37"/>
    <mergeCell ref="V36:W36"/>
    <mergeCell ref="B38:E38"/>
    <mergeCell ref="F37:W37"/>
    <mergeCell ref="C34:F34"/>
    <mergeCell ref="G21:O21"/>
    <mergeCell ref="C21:F21"/>
    <mergeCell ref="C22:F22"/>
    <mergeCell ref="G22:O22"/>
    <mergeCell ref="X25:AA25"/>
    <mergeCell ref="X27:AA27"/>
    <mergeCell ref="X26:AA26"/>
    <mergeCell ref="U23:W23"/>
    <mergeCell ref="C23:F23"/>
    <mergeCell ref="G35:O35"/>
    <mergeCell ref="P35:R35"/>
    <mergeCell ref="S35:T35"/>
    <mergeCell ref="U35:W35"/>
    <mergeCell ref="X33:AA33"/>
    <mergeCell ref="S33:T33"/>
    <mergeCell ref="X34:AA34"/>
    <mergeCell ref="C20:F20"/>
    <mergeCell ref="G34:O34"/>
    <mergeCell ref="C26:F26"/>
    <mergeCell ref="C27:F27"/>
    <mergeCell ref="C29:F29"/>
    <mergeCell ref="C33:F33"/>
    <mergeCell ref="C32:F32"/>
    <mergeCell ref="G33:O33"/>
    <mergeCell ref="C30:F30"/>
    <mergeCell ref="C31:F31"/>
    <mergeCell ref="P40:AA40"/>
    <mergeCell ref="B40:O40"/>
    <mergeCell ref="X35:AA35"/>
    <mergeCell ref="C35:F35"/>
    <mergeCell ref="S23:T23"/>
    <mergeCell ref="S24:T24"/>
    <mergeCell ref="X24:AA24"/>
    <mergeCell ref="U24:W24"/>
    <mergeCell ref="U26:W26"/>
    <mergeCell ref="U27:W27"/>
    <mergeCell ref="B1:AA1"/>
    <mergeCell ref="P28:R28"/>
    <mergeCell ref="G29:O29"/>
    <mergeCell ref="G30:O30"/>
    <mergeCell ref="P30:R30"/>
    <mergeCell ref="B41:H41"/>
    <mergeCell ref="I41:O41"/>
    <mergeCell ref="P41:T41"/>
    <mergeCell ref="U41:AA41"/>
    <mergeCell ref="S34:T34"/>
    <mergeCell ref="X23:AA23"/>
    <mergeCell ref="G32:O32"/>
    <mergeCell ref="P32:R32"/>
    <mergeCell ref="P34:R34"/>
    <mergeCell ref="P33:R33"/>
    <mergeCell ref="U33:W33"/>
    <mergeCell ref="U34:W34"/>
    <mergeCell ref="P29:R29"/>
    <mergeCell ref="S29:T29"/>
    <mergeCell ref="P27:R27"/>
    <mergeCell ref="X31:AA31"/>
    <mergeCell ref="B2:AA2"/>
    <mergeCell ref="U20:W20"/>
    <mergeCell ref="G20:O20"/>
    <mergeCell ref="S20:T20"/>
    <mergeCell ref="P20:R20"/>
    <mergeCell ref="G31:O31"/>
    <mergeCell ref="R7:S7"/>
    <mergeCell ref="J12:N12"/>
    <mergeCell ref="U22:W22"/>
    <mergeCell ref="R6:S6"/>
    <mergeCell ref="Y6:Z6"/>
    <mergeCell ref="S32:T32"/>
    <mergeCell ref="U32:W32"/>
    <mergeCell ref="X30:AA30"/>
    <mergeCell ref="S30:T30"/>
    <mergeCell ref="X32:AA32"/>
    <mergeCell ref="P31:R31"/>
    <mergeCell ref="U30:W30"/>
    <mergeCell ref="U31:W31"/>
  </mergeCells>
  <dataValidations count="24">
    <dataValidation type="textLength" operator="equal" allowBlank="1" showErrorMessage="1" errorTitle="ข้อผิดพลาด" error="กรุณาระบุรหัสศูนย์ต้นทุน &#10;เป็นตัวเลขจำนวน 10 หลัก !!" sqref="L3:O3">
      <formula1>10</formula1>
    </dataValidation>
    <dataValidation type="textLength" operator="equal" allowBlank="1" showInputMessage="1" showErrorMessage="1" errorTitle="ข้อผิดพลาด" error="กรุณาระบุรหัสหน่วยเบิกจ่าย &#10;เป็นตัวเลขจำนวน 10 หลัก !!" sqref="S3:V3">
      <formula1>10</formula1>
    </dataValidation>
    <dataValidation type="textLength" operator="equal" allowBlank="1" showInputMessage="1" showErrorMessage="1" errorTitle="ข้อผิดพลาด" error="กรุณาใส่ หน่วยจัดซื้อ เป็น&#10;ข้อความจำนวน 3 ตัวอักษร !" sqref="AA3">
      <formula1>3</formula1>
    </dataValidation>
    <dataValidation operator="equal" allowBlank="1" showInputMessage="1" showErrorMessage="1" errorTitle="ข้อผิดพลาด" error="กรุณาระบุ เลขที่เอกสารสำรองเงิน &#10;เป็นตัวเลขจำนวน 8 หลัก !!" sqref="H6:L6"/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12:Y12 V18">
      <formula1>37987</formula1>
    </dataValidation>
    <dataValidation type="textLength" allowBlank="1" showErrorMessage="1" errorTitle="ข้อผิดพลาด" error="กรุณาระบุรหัสงบประมาณให้ถูกต้อง !!" sqref="H8:L8">
      <formula1>5</formula1>
      <formula2>20</formula2>
    </dataValidation>
    <dataValidation type="textLength" operator="equal" allowBlank="1" showInputMessage="1" showErrorMessage="1" errorTitle="ข้อผิดพลาด" error="กรุณาระบุแหล่งของเงิน&#10;เป็นตัวเลขจำนวน 7 หลัก !!" sqref="H7:L7">
      <formula1>7</formula1>
    </dataValidation>
    <dataValidation type="list" allowBlank="1" showInputMessage="1" showErrorMessage="1" sqref="V36">
      <formula1>$B$47:$B$48</formula1>
    </dataValidation>
    <dataValidation type="textLength" operator="equal" allowBlank="1" showInputMessage="1" showErrorMessage="1" errorTitle="เกิดข้อผืดพลาด" error="กรุณาใส่ รหัสเจ้าของเงินฝากคลัง เป็น&#10;ตัวเลขจำนวน 10 หลัก !" sqref="Y7:Z7">
      <formula1>10</formula1>
    </dataValidation>
    <dataValidation type="textLength" allowBlank="1" showErrorMessage="1" errorTitle="ข้อผิดพลาด" error="กรุณาระบุกิจกรรมหลัก ให้ถูกต้อง!!" sqref="H9:L9">
      <formula1>5</formula1>
      <formula2>17</formula2>
    </dataValidation>
    <dataValidation type="textLength" allowBlank="1" showInputMessage="1" showErrorMessage="1" errorTitle="เกิดข้อผิดพลาด" error="ระบุรหัสประจำตัวผู้เสียภาษี&#10;10 หรือ 13 หลัก" sqref="J14:N14">
      <formula1>10</formula1>
      <formula2>13</formula2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J13 N13">
      <formula1>$F$84:$F$86</formula1>
    </dataValidation>
    <dataValidation type="textLength" operator="equal" allowBlank="1" showInputMessage="1" showErrorMessage="1" errorTitle="ข้อผิดพลาด" error="กรุณาระบุรหัส&#10;หน่วยจัดซื้อ  3 หลัก !!" sqref="Z3">
      <formula1>3</formula1>
    </dataValidation>
    <dataValidation type="textLength" operator="equal" allowBlank="1" showInputMessage="1" showErrorMessage="1" errorTitle="เกิดข้อผิดพลาด" error="กรุณาระบุรหัสเงินฝากคลัง&#10;เป็นตัวเลข 5 หลัก !!" sqref="R7:S7">
      <formula1>5</formula1>
    </dataValidation>
    <dataValidation type="textLength" operator="equal" allowBlank="1" showInputMessage="1" showErrorMessage="1" errorTitle="เกิดข้อผิดพลาด" error="กรุณาระบุบัญชีย่อย&#10;เป็นตัวเลข 7 หลัก !!" sqref="R8:S8">
      <formula1>7</formula1>
    </dataValidation>
    <dataValidation allowBlank="1" showInputMessage="1" showErrorMessage="1" errorTitle="เกิดข้อผิดพลาด" error="ระบุรหัสประจำตัวผู้เสียภาษี&#10;10 หรือ 13 หลัก" sqref="V14:Z14"/>
    <dataValidation type="list" allowBlank="1" showInputMessage="1" showErrorMessage="1" errorTitle="ข้อผิดพลาด" error="กรุณาใส่ วิธีการจัดซื้อจัดจ้าง เป็น&#10;ตัวเลขจำนวน 2 หลัก !" sqref="V13:Y13">
      <formula1>"01, 02, 03, 04, 05, 06, 07, 08, 09, 13, 14, 15, 16, 18, 19, 20, 21, 22, 23, 24, 25, 26, 99"</formula1>
    </dataValidation>
    <dataValidation operator="equal" allowBlank="1" errorTitle="ใบสั่งซื้อ / จ้าง / เช่า" error="กรุณาใส่ รหัส GPSC เป็น&#10;ตัวเลขจำนวน 14 หลัก !" sqref="C21:F35"/>
    <dataValidation type="decimal" operator="greaterThanOrEqual" allowBlank="1" showInputMessage="1" showErrorMessage="1" errorTitle="ข้อผิดพลาด" error="กรุณาใส่ค่า มูลค่ารวม เป็นตัวเลข" sqref="X36:AA36">
      <formula1>0</formula1>
    </dataValidation>
    <dataValidation type="textLength" operator="lessThanOrEqual" allowBlank="1" showInputMessage="1" showErrorMessage="1" errorTitle="ข้อผิดพลาด" error="กรุณาใส่ เลขที่ใบสั่งซื้อ/สัญญา เป็น&#10;ข้อความยาวไม่เกิน 12 ตัวอักษร !" sqref="J12:N12">
      <formula1>12</formula1>
    </dataValidation>
    <dataValidation type="textLength" operator="equal" allowBlank="1" showInputMessage="1" showErrorMessage="1" errorTitle="ข้อผิดพลาด" error="กรุณาระบุรหัสบัญชีแยกประเภททั่วไป&#10;เป็นตัวเลขจำนวน 10 หลัก !!" sqref="R6">
      <formula1>10</formula1>
    </dataValidation>
    <dataValidation type="textLength" operator="equal" allowBlank="1" showInputMessage="1" showErrorMessage="1" errorTitle="เกิดข้อผืดพลาด" error="กรุณาระบุรหัสบัญชีย่อยของบัญชีแยกประเภทจำนวน 6 หลัก  !" sqref="Y6:Z6">
      <formula1>6</formula1>
    </dataValidation>
    <dataValidation type="textLength" operator="equal" allowBlank="1" showInputMessage="1" showErrorMessage="1" errorTitle="เกิดข้อผืดพลาด" error="กรุณาใส่ รหัสเจ้าของบัญชีย่อย เป็น&#10;ตัวเลขจำนวน 10 หลัก !" sqref="Y8:Z8">
      <formula1>10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3:H3">
      <formula1>5</formula1>
    </dataValidation>
  </dataValidations>
  <printOptions horizontalCentered="1" verticalCentered="1"/>
  <pageMargins left="0.15748031496062992" right="0.15748031496062992" top="0.35433070866141736" bottom="0" header="0" footer="0.11811023622047245"/>
  <pageSetup fitToHeight="1" fitToWidth="1" horizontalDpi="600" verticalDpi="600" orientation="portrait" paperSize="9" scale="77" r:id="rId1"/>
  <headerFooter alignWithMargins="0">
    <oddHeader>&amp;RGFMIS.บส01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="65" zoomScaleNormal="65" zoomScalePageLayoutView="0" workbookViewId="0" topLeftCell="A1">
      <selection activeCell="AC11" sqref="AC11"/>
    </sheetView>
  </sheetViews>
  <sheetFormatPr defaultColWidth="0" defaultRowHeight="15" customHeight="1" zeroHeight="1"/>
  <cols>
    <col min="1" max="14" width="18.7109375" style="2" customWidth="1"/>
    <col min="15" max="15" width="29.00390625" style="2" bestFit="1" customWidth="1"/>
    <col min="16" max="16" width="24.7109375" style="2" bestFit="1" customWidth="1"/>
    <col min="17" max="19" width="18.7109375" style="2" customWidth="1"/>
    <col min="20" max="20" width="21.421875" style="2" customWidth="1"/>
    <col min="21" max="25" width="18.7109375" style="2" customWidth="1"/>
    <col min="26" max="26" width="20.00390625" style="2" customWidth="1"/>
    <col min="27" max="28" width="18.7109375" style="2" customWidth="1"/>
    <col min="29" max="29" width="28.28125" style="2" bestFit="1" customWidth="1"/>
    <col min="30" max="30" width="18.7109375" style="2" customWidth="1"/>
    <col min="31" max="16384" width="18.7109375" style="2" hidden="1" customWidth="1"/>
  </cols>
  <sheetData>
    <row r="1" spans="1:4" ht="15" customHeight="1">
      <c r="A1" s="1" t="s">
        <v>27</v>
      </c>
      <c r="B1" s="1" t="s">
        <v>28</v>
      </c>
      <c r="C1" s="1" t="s">
        <v>29</v>
      </c>
      <c r="D1" s="1" t="s">
        <v>30</v>
      </c>
    </row>
    <row r="2" spans="1:4" ht="15" customHeight="1">
      <c r="A2" s="3"/>
      <c r="B2" s="4" t="s">
        <v>31</v>
      </c>
      <c r="C2" s="4" t="str">
        <f>CONCATENATE(Input!$F$3)</f>
        <v>07009</v>
      </c>
      <c r="D2" s="4" t="s">
        <v>109</v>
      </c>
    </row>
    <row r="3" ht="15" customHeight="1"/>
    <row r="4" spans="1:21" s="6" customFormat="1" ht="15" customHeight="1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29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01" t="s">
        <v>102</v>
      </c>
      <c r="R4" s="1" t="s">
        <v>47</v>
      </c>
      <c r="S4" s="1" t="s">
        <v>48</v>
      </c>
      <c r="T4" s="1" t="s">
        <v>49</v>
      </c>
      <c r="U4" s="5"/>
    </row>
    <row r="5" spans="1:21" s="6" customFormat="1" ht="15" customHeight="1">
      <c r="A5" s="3"/>
      <c r="B5" s="4" t="s">
        <v>50</v>
      </c>
      <c r="C5" s="4" t="s">
        <v>51</v>
      </c>
      <c r="D5" s="3"/>
      <c r="E5" s="4" t="str">
        <f>TEXT(Input!$V$12,"yyyymmdd")</f>
        <v>19000100</v>
      </c>
      <c r="F5" s="4" t="s">
        <v>52</v>
      </c>
      <c r="G5" s="7">
        <f>UPPER(CONCATENATE(Input!$Z$3))</f>
      </c>
      <c r="H5" s="4" t="str">
        <f>CONCATENATE(Input!$F$3)</f>
        <v>07009</v>
      </c>
      <c r="I5" s="4" t="s">
        <v>53</v>
      </c>
      <c r="J5" s="7">
        <f>CONCATENATE(Input!$J$12)</f>
      </c>
      <c r="K5" s="7">
        <f>CONCATENATE(Input!$V$13)</f>
      </c>
      <c r="L5" s="7">
        <f>CONCATENATE(Input!$V$14)</f>
      </c>
      <c r="M5" s="7">
        <f>CONCATENATE(Input!$J$14)</f>
      </c>
      <c r="N5" s="4" t="s">
        <v>54</v>
      </c>
      <c r="O5" s="8" t="str">
        <f>TEXT(Input!X36,"0.00")</f>
        <v>0.00</v>
      </c>
      <c r="P5" s="3"/>
      <c r="Q5" s="7" t="str">
        <f>TEXT(Input!$V$18,"yyyymmdd")</f>
        <v>19000100</v>
      </c>
      <c r="R5" s="4" t="s">
        <v>55</v>
      </c>
      <c r="S5" s="4">
        <f>CONCATENATE(Input!$F$38)</f>
      </c>
      <c r="T5" s="7" t="str">
        <f>CONCATENATE(Input!$S$3)</f>
        <v>0700900003</v>
      </c>
      <c r="U5" s="9"/>
    </row>
    <row r="6" spans="1:28" s="6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0" s="6" customFormat="1" ht="15" customHeight="1">
      <c r="A7" s="12" t="s">
        <v>56</v>
      </c>
      <c r="B7" s="12" t="s">
        <v>33</v>
      </c>
      <c r="C7" s="13" t="s">
        <v>57</v>
      </c>
      <c r="D7" s="13" t="s">
        <v>58</v>
      </c>
      <c r="E7" s="101" t="s">
        <v>59</v>
      </c>
      <c r="F7" s="13" t="s">
        <v>60</v>
      </c>
      <c r="G7" s="13" t="s">
        <v>61</v>
      </c>
      <c r="H7" s="13" t="s">
        <v>62</v>
      </c>
      <c r="I7" s="13" t="s">
        <v>63</v>
      </c>
      <c r="J7" s="13" t="s">
        <v>64</v>
      </c>
      <c r="K7" s="13" t="s">
        <v>65</v>
      </c>
      <c r="L7" s="13" t="s">
        <v>104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49</v>
      </c>
      <c r="W7" s="14" t="s">
        <v>75</v>
      </c>
      <c r="X7" s="14" t="s">
        <v>76</v>
      </c>
      <c r="Y7" s="13" t="s">
        <v>77</v>
      </c>
      <c r="Z7" s="13" t="s">
        <v>78</v>
      </c>
      <c r="AA7" s="13" t="s">
        <v>79</v>
      </c>
      <c r="AB7" s="13" t="s">
        <v>47</v>
      </c>
      <c r="AC7" s="101" t="s">
        <v>48</v>
      </c>
      <c r="AD7" s="101" t="s">
        <v>112</v>
      </c>
    </row>
    <row r="8" spans="1:30" s="6" customFormat="1" ht="15" customHeight="1">
      <c r="A8" s="15"/>
      <c r="B8" s="16" t="s">
        <v>80</v>
      </c>
      <c r="C8" s="16" t="str">
        <f>CONCATENATE(UPPER(Input!$J$13))</f>
        <v>K</v>
      </c>
      <c r="D8" s="16">
        <f>CONCATENATE(Input!G21)</f>
      </c>
      <c r="E8" s="98" t="str">
        <f>TEXT(Input!P21,"0.00")</f>
        <v>0.00</v>
      </c>
      <c r="F8" s="16">
        <f>UPPER(CONCATENATE(Input!S21))</f>
      </c>
      <c r="G8" s="16">
        <f>UPPER(CONCATENATE(Input!S21))</f>
      </c>
      <c r="H8" s="97" t="str">
        <f>TEXT(Input!U21,"0.00")</f>
        <v>0.00</v>
      </c>
      <c r="I8" s="15"/>
      <c r="J8" s="16" t="str">
        <f>CONCATENATE(Input!$F$3)</f>
        <v>07009</v>
      </c>
      <c r="K8" s="17" t="s">
        <v>81</v>
      </c>
      <c r="L8" s="16">
        <f>IF(Input!$AC$18,CONCATENATE(LEFT(Input!$C21,8)),"")</f>
      </c>
      <c r="M8" s="18">
        <f>CONCATENATE(Input!$R$6)</f>
      </c>
      <c r="N8" s="16" t="str">
        <f>CONCATENATE(Input!$L$3)</f>
        <v>0700900006</v>
      </c>
      <c r="O8" s="16">
        <f>CONCATENATE(Input!$H$8)</f>
      </c>
      <c r="P8" s="16">
        <f>CONCATENATE(Input!$H$9)</f>
      </c>
      <c r="Q8" s="16">
        <f>CONCATENATE(Input!$H$7)</f>
      </c>
      <c r="R8" s="16">
        <f>CONCATENATE(Input!$R$9)</f>
      </c>
      <c r="S8" s="16">
        <f>CONCATENATE(Input!$H$6)</f>
      </c>
      <c r="T8" s="19" t="s">
        <v>82</v>
      </c>
      <c r="U8" s="16">
        <f>IF(Input!$AC$21,"",CONCATENATE(Input!$C21))</f>
      </c>
      <c r="V8" s="16" t="str">
        <f>CONCATENATE(Input!$S$3)</f>
        <v>0700900003</v>
      </c>
      <c r="W8" s="16">
        <f>CONCATENATE(Input!$R$7)</f>
      </c>
      <c r="X8" s="16">
        <f>CONCATENATE(Input!$Y$7)</f>
      </c>
      <c r="Y8" s="16">
        <f>CONCATENATE(Input!$R$8)</f>
      </c>
      <c r="Z8" s="16">
        <f>CONCATENATE(Input!$Y$8)</f>
      </c>
      <c r="AA8" s="20" t="str">
        <f>TEXT(Input!$V$18,"yyyymmdd")</f>
        <v>19000100</v>
      </c>
      <c r="AB8" s="16" t="s">
        <v>55</v>
      </c>
      <c r="AC8" s="16">
        <f>CONCATENATE(Input!G21)</f>
      </c>
      <c r="AD8" s="16">
        <f>CONCATENATE(Input!$Y$6)</f>
      </c>
    </row>
    <row r="9" spans="1:30" s="6" customFormat="1" ht="15" customHeight="1">
      <c r="A9" s="21"/>
      <c r="B9" s="22" t="s">
        <v>80</v>
      </c>
      <c r="C9" s="22" t="str">
        <f>CONCATENATE(UPPER(Input!$J$13))</f>
        <v>K</v>
      </c>
      <c r="D9" s="22">
        <f>CONCATENATE(Input!G22)</f>
      </c>
      <c r="E9" s="98" t="str">
        <f>TEXT(Input!P22,"0.00")</f>
        <v>0.00</v>
      </c>
      <c r="F9" s="22">
        <f>UPPER(CONCATENATE(Input!S22))</f>
      </c>
      <c r="G9" s="27">
        <f>UPPER(CONCATENATE(Input!S22))</f>
      </c>
      <c r="H9" s="98" t="str">
        <f>TEXT(Input!U22,"0.00")</f>
        <v>0.00</v>
      </c>
      <c r="I9" s="21"/>
      <c r="J9" s="23" t="str">
        <f>CONCATENATE(Input!$F$3)</f>
        <v>07009</v>
      </c>
      <c r="K9" s="23" t="s">
        <v>81</v>
      </c>
      <c r="L9" s="24">
        <f>IF(Input!$AC$18,CONCATENATE(LEFT(Input!$C22,8)),"")</f>
      </c>
      <c r="M9" s="24">
        <f>CONCATENATE(Input!$R$6)</f>
      </c>
      <c r="N9" s="22" t="str">
        <f>CONCATENATE(Input!$L$3)</f>
        <v>0700900006</v>
      </c>
      <c r="O9" s="22">
        <f>CONCATENATE(Input!$H$8)</f>
      </c>
      <c r="P9" s="22">
        <f>CONCATENATE(Input!$H$9)</f>
      </c>
      <c r="Q9" s="25">
        <f>CONCATENATE(Input!$H$7)</f>
      </c>
      <c r="R9" s="22">
        <f>CONCATENATE(Input!$R$9)</f>
      </c>
      <c r="S9" s="22">
        <f>CONCATENATE(Input!$H$6)</f>
      </c>
      <c r="T9" s="23" t="s">
        <v>82</v>
      </c>
      <c r="U9" s="23">
        <f>IF(Input!$AC$21,"",CONCATENATE(Input!$C22))</f>
      </c>
      <c r="V9" s="22" t="str">
        <f>CONCATENATE(Input!$S$3)</f>
        <v>0700900003</v>
      </c>
      <c r="W9" s="22">
        <f>CONCATENATE(Input!$R$7)</f>
      </c>
      <c r="X9" s="22">
        <f>CONCATENATE(Input!$Y$7)</f>
      </c>
      <c r="Y9" s="22">
        <f>CONCATENATE(Input!$R$8)</f>
      </c>
      <c r="Z9" s="25">
        <f>CONCATENATE(Input!$Y$8)</f>
      </c>
      <c r="AA9" s="25" t="str">
        <f>TEXT(Input!$V$18,"yyyymmdd")</f>
        <v>19000100</v>
      </c>
      <c r="AB9" s="22" t="s">
        <v>55</v>
      </c>
      <c r="AC9" s="22">
        <f>CONCATENATE(Input!G22)</f>
      </c>
      <c r="AD9" s="22">
        <f>CONCATENATE(Input!$Y$6)</f>
      </c>
    </row>
    <row r="10" spans="1:30" s="6" customFormat="1" ht="15" customHeight="1">
      <c r="A10" s="26"/>
      <c r="B10" s="27" t="s">
        <v>80</v>
      </c>
      <c r="C10" s="27" t="str">
        <f>CONCATENATE(UPPER(Input!$J$13))</f>
        <v>K</v>
      </c>
      <c r="D10" s="27">
        <f>CONCATENATE(Input!G23)</f>
      </c>
      <c r="E10" s="99" t="str">
        <f>TEXT(Input!P23,"0.00")</f>
        <v>0.00</v>
      </c>
      <c r="F10" s="27">
        <f>UPPER(CONCATENATE(Input!S23))</f>
      </c>
      <c r="G10" s="22">
        <f>UPPER(CONCATENATE(Input!S23))</f>
      </c>
      <c r="H10" s="99" t="str">
        <f>TEXT(Input!U23,"0.00")</f>
        <v>0.00</v>
      </c>
      <c r="I10" s="26"/>
      <c r="J10" s="27" t="str">
        <f>CONCATENATE(Input!$F$3)</f>
        <v>07009</v>
      </c>
      <c r="K10" s="27" t="s">
        <v>81</v>
      </c>
      <c r="L10" s="28">
        <f>IF(Input!$AC$18,CONCATENATE(LEFT(Input!$C23,8)),"")</f>
      </c>
      <c r="M10" s="28">
        <f>CONCATENATE(Input!$R$6)</f>
      </c>
      <c r="N10" s="27" t="str">
        <f>CONCATENATE(Input!$L$3)</f>
        <v>0700900006</v>
      </c>
      <c r="O10" s="27">
        <f>CONCATENATE(Input!$H$8)</f>
      </c>
      <c r="P10" s="27">
        <f>CONCATENATE(Input!$H$9)</f>
      </c>
      <c r="Q10" s="27">
        <f>CONCATENATE(Input!$H$7)</f>
      </c>
      <c r="R10" s="27">
        <f>CONCATENATE(Input!$R$9)</f>
      </c>
      <c r="S10" s="27">
        <f>CONCATENATE(Input!$H$6)</f>
      </c>
      <c r="T10" s="27" t="s">
        <v>82</v>
      </c>
      <c r="U10" s="23">
        <f>IF(Input!$AC$21,"",CONCATENATE(Input!$C23))</f>
      </c>
      <c r="V10" s="27" t="str">
        <f>CONCATENATE(Input!$S$3)</f>
        <v>0700900003</v>
      </c>
      <c r="W10" s="27">
        <f>CONCATENATE(Input!$R$7)</f>
      </c>
      <c r="X10" s="27">
        <f>CONCATENATE(Input!$Y$7)</f>
      </c>
      <c r="Y10" s="27">
        <f>CONCATENATE(Input!$R$8)</f>
      </c>
      <c r="Z10" s="27">
        <f>CONCATENATE(Input!$Y$8)</f>
      </c>
      <c r="AA10" s="27" t="str">
        <f>TEXT(Input!$V$18,"yyyymmdd")</f>
        <v>19000100</v>
      </c>
      <c r="AB10" s="27" t="s">
        <v>55</v>
      </c>
      <c r="AC10" s="27">
        <f>CONCATENATE(Input!G23)</f>
      </c>
      <c r="AD10" s="27">
        <f>CONCATENATE(Input!$Y$6)</f>
      </c>
    </row>
    <row r="11" spans="1:30" s="6" customFormat="1" ht="15" customHeight="1">
      <c r="A11" s="26"/>
      <c r="B11" s="27" t="s">
        <v>80</v>
      </c>
      <c r="C11" s="27" t="str">
        <f>CONCATENATE(UPPER(Input!$J$13))</f>
        <v>K</v>
      </c>
      <c r="D11" s="27">
        <f>CONCATENATE(Input!G24)</f>
      </c>
      <c r="E11" s="99" t="str">
        <f>TEXT(Input!P24,"0.00")</f>
        <v>0.00</v>
      </c>
      <c r="F11" s="27">
        <f>UPPER(CONCATENATE(Input!S24))</f>
      </c>
      <c r="G11" s="22">
        <f>UPPER(CONCATENATE(Input!S24))</f>
      </c>
      <c r="H11" s="99" t="str">
        <f>TEXT(Input!U24,"0.00")</f>
        <v>0.00</v>
      </c>
      <c r="I11" s="26"/>
      <c r="J11" s="27" t="str">
        <f>CONCATENATE(Input!$F$3)</f>
        <v>07009</v>
      </c>
      <c r="K11" s="27" t="s">
        <v>81</v>
      </c>
      <c r="L11" s="28">
        <f>IF(Input!$AC$18,CONCATENATE(LEFT(Input!$C24,8)),"")</f>
      </c>
      <c r="M11" s="28">
        <f>CONCATENATE(Input!$R$6)</f>
      </c>
      <c r="N11" s="27" t="str">
        <f>CONCATENATE(Input!$L$3)</f>
        <v>0700900006</v>
      </c>
      <c r="O11" s="27">
        <f>CONCATENATE(Input!$H$8)</f>
      </c>
      <c r="P11" s="27">
        <f>CONCATENATE(Input!$H$9)</f>
      </c>
      <c r="Q11" s="27">
        <f>CONCATENATE(Input!$H$7)</f>
      </c>
      <c r="R11" s="27">
        <f>CONCATENATE(Input!$R$9)</f>
      </c>
      <c r="S11" s="27">
        <f>CONCATENATE(Input!$H$6)</f>
      </c>
      <c r="T11" s="27" t="s">
        <v>82</v>
      </c>
      <c r="U11" s="27">
        <f>IF(Input!$AC$21,"",CONCATENATE(Input!$C24))</f>
      </c>
      <c r="V11" s="27" t="str">
        <f>CONCATENATE(Input!$S$3)</f>
        <v>0700900003</v>
      </c>
      <c r="W11" s="27">
        <f>CONCATENATE(Input!$R$7)</f>
      </c>
      <c r="X11" s="27">
        <f>CONCATENATE(Input!$Y$7)</f>
      </c>
      <c r="Y11" s="27">
        <f>CONCATENATE(Input!$R$8)</f>
      </c>
      <c r="Z11" s="27">
        <f>CONCATENATE(Input!$Y$8)</f>
      </c>
      <c r="AA11" s="27" t="str">
        <f>TEXT(Input!$V$18,"yyyymmdd")</f>
        <v>19000100</v>
      </c>
      <c r="AB11" s="27" t="s">
        <v>55</v>
      </c>
      <c r="AC11" s="27">
        <f>CONCATENATE(Input!G24)</f>
      </c>
      <c r="AD11" s="27">
        <f>CONCATENATE(Input!$Y$6)</f>
      </c>
    </row>
    <row r="12" spans="1:30" s="6" customFormat="1" ht="15" customHeight="1">
      <c r="A12" s="26"/>
      <c r="B12" s="27" t="s">
        <v>80</v>
      </c>
      <c r="C12" s="27" t="str">
        <f>CONCATENATE(UPPER(Input!$J$13))</f>
        <v>K</v>
      </c>
      <c r="D12" s="27">
        <f>CONCATENATE(Input!G25)</f>
      </c>
      <c r="E12" s="99" t="str">
        <f>TEXT(Input!P25,"0.00")</f>
        <v>0.00</v>
      </c>
      <c r="F12" s="27">
        <f>UPPER(CONCATENATE(Input!S25))</f>
      </c>
      <c r="G12" s="22">
        <f>UPPER(CONCATENATE(Input!S25))</f>
      </c>
      <c r="H12" s="99" t="str">
        <f>TEXT(Input!U25,"0.00")</f>
        <v>0.00</v>
      </c>
      <c r="I12" s="26"/>
      <c r="J12" s="27" t="str">
        <f>CONCATENATE(Input!$F$3)</f>
        <v>07009</v>
      </c>
      <c r="K12" s="27" t="s">
        <v>81</v>
      </c>
      <c r="L12" s="28">
        <f>IF(Input!$AC$18,CONCATENATE(LEFT(Input!$C25,8)),"")</f>
      </c>
      <c r="M12" s="28">
        <f>CONCATENATE(Input!$R$6)</f>
      </c>
      <c r="N12" s="27" t="str">
        <f>CONCATENATE(Input!$L$3)</f>
        <v>0700900006</v>
      </c>
      <c r="O12" s="27">
        <f>CONCATENATE(Input!$H$8)</f>
      </c>
      <c r="P12" s="27">
        <f>CONCATENATE(Input!$H$9)</f>
      </c>
      <c r="Q12" s="27">
        <f>CONCATENATE(Input!$H$7)</f>
      </c>
      <c r="R12" s="27">
        <f>CONCATENATE(Input!$R$9)</f>
      </c>
      <c r="S12" s="27">
        <f>CONCATENATE(Input!$H$6)</f>
      </c>
      <c r="T12" s="27" t="s">
        <v>82</v>
      </c>
      <c r="U12" s="27">
        <f>IF(Input!$AC$21,"",CONCATENATE(Input!$C25))</f>
      </c>
      <c r="V12" s="27" t="str">
        <f>CONCATENATE(Input!$S$3)</f>
        <v>0700900003</v>
      </c>
      <c r="W12" s="27">
        <f>CONCATENATE(Input!$R$7)</f>
      </c>
      <c r="X12" s="27">
        <f>CONCATENATE(Input!$Y$7)</f>
      </c>
      <c r="Y12" s="27">
        <f>CONCATENATE(Input!$R$8)</f>
      </c>
      <c r="Z12" s="27">
        <f>CONCATENATE(Input!$Y$8)</f>
      </c>
      <c r="AA12" s="27" t="str">
        <f>TEXT(Input!$V$18,"yyyymmdd")</f>
        <v>19000100</v>
      </c>
      <c r="AB12" s="27" t="s">
        <v>55</v>
      </c>
      <c r="AC12" s="27">
        <f>CONCATENATE(Input!G25)</f>
      </c>
      <c r="AD12" s="27">
        <f>CONCATENATE(Input!$Y$6)</f>
      </c>
    </row>
    <row r="13" spans="1:30" s="6" customFormat="1" ht="15" customHeight="1">
      <c r="A13" s="26"/>
      <c r="B13" s="27" t="s">
        <v>80</v>
      </c>
      <c r="C13" s="27" t="str">
        <f>CONCATENATE(UPPER(Input!$J$13))</f>
        <v>K</v>
      </c>
      <c r="D13" s="27">
        <f>CONCATENATE(Input!G26)</f>
      </c>
      <c r="E13" s="99" t="str">
        <f>TEXT(Input!P26,"0.00")</f>
        <v>0.00</v>
      </c>
      <c r="F13" s="27">
        <f>UPPER(CONCATENATE(Input!S26))</f>
      </c>
      <c r="G13" s="22">
        <f>UPPER(CONCATENATE(Input!S26))</f>
      </c>
      <c r="H13" s="99" t="str">
        <f>TEXT(Input!U26,"0.00")</f>
        <v>0.00</v>
      </c>
      <c r="I13" s="26"/>
      <c r="J13" s="27" t="str">
        <f>CONCATENATE(Input!$F$3)</f>
        <v>07009</v>
      </c>
      <c r="K13" s="27" t="s">
        <v>81</v>
      </c>
      <c r="L13" s="28">
        <f>IF(Input!$AC$18,CONCATENATE(LEFT(Input!$C26,8)),"")</f>
      </c>
      <c r="M13" s="28">
        <f>CONCATENATE(Input!$R$6)</f>
      </c>
      <c r="N13" s="27" t="str">
        <f>CONCATENATE(Input!$L$3)</f>
        <v>0700900006</v>
      </c>
      <c r="O13" s="27">
        <f>CONCATENATE(Input!$H$8)</f>
      </c>
      <c r="P13" s="27">
        <f>CONCATENATE(Input!$H$9)</f>
      </c>
      <c r="Q13" s="27">
        <f>CONCATENATE(Input!$H$7)</f>
      </c>
      <c r="R13" s="27">
        <f>CONCATENATE(Input!$R$9)</f>
      </c>
      <c r="S13" s="27">
        <f>CONCATENATE(Input!$H$6)</f>
      </c>
      <c r="T13" s="27" t="s">
        <v>82</v>
      </c>
      <c r="U13" s="27">
        <f>IF(Input!$AC$21,"",CONCATENATE(Input!$C26))</f>
      </c>
      <c r="V13" s="27" t="str">
        <f>CONCATENATE(Input!$S$3)</f>
        <v>0700900003</v>
      </c>
      <c r="W13" s="27">
        <f>CONCATENATE(Input!$R$7)</f>
      </c>
      <c r="X13" s="27">
        <f>CONCATENATE(Input!$Y$7)</f>
      </c>
      <c r="Y13" s="27">
        <f>CONCATENATE(Input!$R$8)</f>
      </c>
      <c r="Z13" s="27">
        <f>CONCATENATE(Input!$Y$8)</f>
      </c>
      <c r="AA13" s="27" t="str">
        <f>TEXT(Input!$V$18,"yyyymmdd")</f>
        <v>19000100</v>
      </c>
      <c r="AB13" s="27" t="s">
        <v>55</v>
      </c>
      <c r="AC13" s="27">
        <f>CONCATENATE(Input!G26)</f>
      </c>
      <c r="AD13" s="27">
        <f>CONCATENATE(Input!$Y$6)</f>
      </c>
    </row>
    <row r="14" spans="1:30" s="6" customFormat="1" ht="15" customHeight="1">
      <c r="A14" s="26"/>
      <c r="B14" s="27" t="s">
        <v>80</v>
      </c>
      <c r="C14" s="27" t="str">
        <f>CONCATENATE(UPPER(Input!$J$13))</f>
        <v>K</v>
      </c>
      <c r="D14" s="27">
        <f>CONCATENATE(Input!G27)</f>
      </c>
      <c r="E14" s="99" t="str">
        <f>TEXT(Input!P27,"0.00")</f>
        <v>0.00</v>
      </c>
      <c r="F14" s="27">
        <f>UPPER(CONCATENATE(Input!S27))</f>
      </c>
      <c r="G14" s="22">
        <f>UPPER(CONCATENATE(Input!S27))</f>
      </c>
      <c r="H14" s="99" t="str">
        <f>TEXT(Input!U27,"0.00")</f>
        <v>0.00</v>
      </c>
      <c r="I14" s="26"/>
      <c r="J14" s="27" t="str">
        <f>CONCATENATE(Input!$F$3)</f>
        <v>07009</v>
      </c>
      <c r="K14" s="27" t="s">
        <v>81</v>
      </c>
      <c r="L14" s="28">
        <f>IF(Input!$AC$18,CONCATENATE(LEFT(Input!$C27,8)),"")</f>
      </c>
      <c r="M14" s="28">
        <f>CONCATENATE(Input!$R$6)</f>
      </c>
      <c r="N14" s="27" t="str">
        <f>CONCATENATE(Input!$L$3)</f>
        <v>0700900006</v>
      </c>
      <c r="O14" s="27">
        <f>CONCATENATE(Input!$H$8)</f>
      </c>
      <c r="P14" s="27">
        <f>CONCATENATE(Input!$H$9)</f>
      </c>
      <c r="Q14" s="27">
        <f>CONCATENATE(Input!$H$7)</f>
      </c>
      <c r="R14" s="27">
        <f>CONCATENATE(Input!$R$9)</f>
      </c>
      <c r="S14" s="27">
        <f>CONCATENATE(Input!$H$6)</f>
      </c>
      <c r="T14" s="27" t="s">
        <v>82</v>
      </c>
      <c r="U14" s="27">
        <f>IF(Input!$AC$21,"",CONCATENATE(Input!$C27))</f>
      </c>
      <c r="V14" s="27" t="str">
        <f>CONCATENATE(Input!$S$3)</f>
        <v>0700900003</v>
      </c>
      <c r="W14" s="27">
        <f>CONCATENATE(Input!$R$7)</f>
      </c>
      <c r="X14" s="27">
        <f>CONCATENATE(Input!$Y$7)</f>
      </c>
      <c r="Y14" s="27">
        <f>CONCATENATE(Input!$R$8)</f>
      </c>
      <c r="Z14" s="27">
        <f>CONCATENATE(Input!$Y$8)</f>
      </c>
      <c r="AA14" s="27" t="str">
        <f>TEXT(Input!$V$18,"yyyymmdd")</f>
        <v>19000100</v>
      </c>
      <c r="AB14" s="27" t="s">
        <v>55</v>
      </c>
      <c r="AC14" s="27">
        <f>CONCATENATE(Input!G27)</f>
      </c>
      <c r="AD14" s="27">
        <f>CONCATENATE(Input!$Y$6)</f>
      </c>
    </row>
    <row r="15" spans="1:30" s="6" customFormat="1" ht="15" customHeight="1">
      <c r="A15" s="26"/>
      <c r="B15" s="27" t="s">
        <v>80</v>
      </c>
      <c r="C15" s="27" t="str">
        <f>CONCATENATE(UPPER(Input!$J$13))</f>
        <v>K</v>
      </c>
      <c r="D15" s="27">
        <f>CONCATENATE(Input!G28)</f>
      </c>
      <c r="E15" s="99" t="str">
        <f>TEXT(Input!P28,"0.00")</f>
        <v>0.00</v>
      </c>
      <c r="F15" s="27">
        <f>UPPER(CONCATENATE(Input!S28))</f>
      </c>
      <c r="G15" s="22">
        <f>UPPER(CONCATENATE(Input!S28))</f>
      </c>
      <c r="H15" s="99" t="str">
        <f>TEXT(Input!U28,"0.00")</f>
        <v>0.00</v>
      </c>
      <c r="I15" s="26"/>
      <c r="J15" s="27" t="str">
        <f>CONCATENATE(Input!$F$3)</f>
        <v>07009</v>
      </c>
      <c r="K15" s="27" t="s">
        <v>81</v>
      </c>
      <c r="L15" s="28">
        <f>IF(Input!$AC$18,CONCATENATE(LEFT(Input!$C28,8)),"")</f>
      </c>
      <c r="M15" s="28">
        <f>CONCATENATE(Input!$R$6)</f>
      </c>
      <c r="N15" s="27" t="str">
        <f>CONCATENATE(Input!$L$3)</f>
        <v>0700900006</v>
      </c>
      <c r="O15" s="27">
        <f>CONCATENATE(Input!$H$8)</f>
      </c>
      <c r="P15" s="27">
        <f>CONCATENATE(Input!$H$9)</f>
      </c>
      <c r="Q15" s="27">
        <f>CONCATENATE(Input!$H$7)</f>
      </c>
      <c r="R15" s="27">
        <f>CONCATENATE(Input!$R$9)</f>
      </c>
      <c r="S15" s="27">
        <f>CONCATENATE(Input!$H$6)</f>
      </c>
      <c r="T15" s="27" t="s">
        <v>82</v>
      </c>
      <c r="U15" s="27">
        <f>IF(Input!$AC$21,"",CONCATENATE(Input!$C28))</f>
      </c>
      <c r="V15" s="27" t="str">
        <f>CONCATENATE(Input!$S$3)</f>
        <v>0700900003</v>
      </c>
      <c r="W15" s="27">
        <f>CONCATENATE(Input!$R$7)</f>
      </c>
      <c r="X15" s="27">
        <f>CONCATENATE(Input!$Y$7)</f>
      </c>
      <c r="Y15" s="27">
        <f>CONCATENATE(Input!$R$8)</f>
      </c>
      <c r="Z15" s="27">
        <f>CONCATENATE(Input!$Y$8)</f>
      </c>
      <c r="AA15" s="27" t="str">
        <f>TEXT(Input!$V$18,"yyyymmdd")</f>
        <v>19000100</v>
      </c>
      <c r="AB15" s="27" t="s">
        <v>55</v>
      </c>
      <c r="AC15" s="27">
        <f>CONCATENATE(Input!G28)</f>
      </c>
      <c r="AD15" s="27">
        <f>CONCATENATE(Input!$Y$6)</f>
      </c>
    </row>
    <row r="16" spans="1:30" s="6" customFormat="1" ht="15" customHeight="1">
      <c r="A16" s="26"/>
      <c r="B16" s="27" t="s">
        <v>80</v>
      </c>
      <c r="C16" s="27" t="str">
        <f>CONCATENATE(UPPER(Input!$J$13))</f>
        <v>K</v>
      </c>
      <c r="D16" s="27">
        <f>CONCATENATE(Input!G29)</f>
      </c>
      <c r="E16" s="99" t="str">
        <f>TEXT(Input!P29,"0.00")</f>
        <v>0.00</v>
      </c>
      <c r="F16" s="27">
        <f>UPPER(CONCATENATE(Input!S29))</f>
      </c>
      <c r="G16" s="22">
        <f>UPPER(CONCATENATE(Input!S29))</f>
      </c>
      <c r="H16" s="99" t="str">
        <f>TEXT(Input!U29,"0.00")</f>
        <v>0.00</v>
      </c>
      <c r="I16" s="26"/>
      <c r="J16" s="27" t="str">
        <f>CONCATENATE(Input!$F$3)</f>
        <v>07009</v>
      </c>
      <c r="K16" s="27" t="s">
        <v>81</v>
      </c>
      <c r="L16" s="28">
        <f>IF(Input!$AC$18,CONCATENATE(LEFT(Input!$C29,8)),"")</f>
      </c>
      <c r="M16" s="28">
        <f>CONCATENATE(Input!$R$6)</f>
      </c>
      <c r="N16" s="27" t="str">
        <f>CONCATENATE(Input!$L$3)</f>
        <v>0700900006</v>
      </c>
      <c r="O16" s="27">
        <f>CONCATENATE(Input!$H$8)</f>
      </c>
      <c r="P16" s="27">
        <f>CONCATENATE(Input!$H$9)</f>
      </c>
      <c r="Q16" s="27">
        <f>CONCATENATE(Input!$H$7)</f>
      </c>
      <c r="R16" s="27">
        <f>CONCATENATE(Input!$R$9)</f>
      </c>
      <c r="S16" s="27">
        <f>CONCATENATE(Input!$H$6)</f>
      </c>
      <c r="T16" s="27" t="s">
        <v>82</v>
      </c>
      <c r="U16" s="27">
        <f>IF(Input!$AC$21,"",CONCATENATE(Input!$C29))</f>
      </c>
      <c r="V16" s="27" t="str">
        <f>CONCATENATE(Input!$S$3)</f>
        <v>0700900003</v>
      </c>
      <c r="W16" s="27">
        <f>CONCATENATE(Input!$R$7)</f>
      </c>
      <c r="X16" s="27">
        <f>CONCATENATE(Input!$Y$7)</f>
      </c>
      <c r="Y16" s="27">
        <f>CONCATENATE(Input!$R$8)</f>
      </c>
      <c r="Z16" s="27">
        <f>CONCATENATE(Input!$Y$8)</f>
      </c>
      <c r="AA16" s="27" t="str">
        <f>TEXT(Input!$V$18,"yyyymmdd")</f>
        <v>19000100</v>
      </c>
      <c r="AB16" s="27" t="s">
        <v>55</v>
      </c>
      <c r="AC16" s="27">
        <f>CONCATENATE(Input!G29)</f>
      </c>
      <c r="AD16" s="27">
        <f>CONCATENATE(Input!$Y$6)</f>
      </c>
    </row>
    <row r="17" spans="1:30" s="6" customFormat="1" ht="15" customHeight="1">
      <c r="A17" s="26"/>
      <c r="B17" s="27" t="s">
        <v>80</v>
      </c>
      <c r="C17" s="27" t="str">
        <f>CONCATENATE(UPPER(Input!$J$13))</f>
        <v>K</v>
      </c>
      <c r="D17" s="27">
        <f>CONCATENATE(Input!G30)</f>
      </c>
      <c r="E17" s="99" t="str">
        <f>TEXT(Input!P30,"0.00")</f>
        <v>0.00</v>
      </c>
      <c r="F17" s="27">
        <f>UPPER(CONCATENATE(Input!S30))</f>
      </c>
      <c r="G17" s="22">
        <f>UPPER(CONCATENATE(Input!S30))</f>
      </c>
      <c r="H17" s="99" t="str">
        <f>TEXT(Input!U30,"0.00")</f>
        <v>0.00</v>
      </c>
      <c r="I17" s="26"/>
      <c r="J17" s="27" t="str">
        <f>CONCATENATE(Input!$F$3)</f>
        <v>07009</v>
      </c>
      <c r="K17" s="27" t="s">
        <v>81</v>
      </c>
      <c r="L17" s="28">
        <f>IF(Input!$AC$18,CONCATENATE(LEFT(Input!$C30,8)),"")</f>
      </c>
      <c r="M17" s="28">
        <f>CONCATENATE(Input!$R$6)</f>
      </c>
      <c r="N17" s="27" t="str">
        <f>CONCATENATE(Input!$L$3)</f>
        <v>0700900006</v>
      </c>
      <c r="O17" s="27">
        <f>CONCATENATE(Input!$H$8)</f>
      </c>
      <c r="P17" s="27">
        <f>CONCATENATE(Input!$H$9)</f>
      </c>
      <c r="Q17" s="27">
        <f>CONCATENATE(Input!$H$7)</f>
      </c>
      <c r="R17" s="27">
        <f>CONCATENATE(Input!$R$9)</f>
      </c>
      <c r="S17" s="27">
        <f>CONCATENATE(Input!$H$6)</f>
      </c>
      <c r="T17" s="27" t="s">
        <v>82</v>
      </c>
      <c r="U17" s="27">
        <f>IF(Input!$AC$21,"",CONCATENATE(Input!$C30))</f>
      </c>
      <c r="V17" s="27" t="str">
        <f>CONCATENATE(Input!$S$3)</f>
        <v>0700900003</v>
      </c>
      <c r="W17" s="27">
        <f>CONCATENATE(Input!$R$7)</f>
      </c>
      <c r="X17" s="27">
        <f>CONCATENATE(Input!$Y$7)</f>
      </c>
      <c r="Y17" s="27">
        <f>CONCATENATE(Input!$R$8)</f>
      </c>
      <c r="Z17" s="27">
        <f>CONCATENATE(Input!$Y$8)</f>
      </c>
      <c r="AA17" s="27" t="str">
        <f>TEXT(Input!$V$18,"yyyymmdd")</f>
        <v>19000100</v>
      </c>
      <c r="AB17" s="27" t="s">
        <v>55</v>
      </c>
      <c r="AC17" s="27">
        <f>CONCATENATE(Input!G30)</f>
      </c>
      <c r="AD17" s="27">
        <f>CONCATENATE(Input!$Y$6)</f>
      </c>
    </row>
    <row r="18" spans="1:30" s="6" customFormat="1" ht="15" customHeight="1">
      <c r="A18" s="26"/>
      <c r="B18" s="27" t="s">
        <v>80</v>
      </c>
      <c r="C18" s="27" t="str">
        <f>CONCATENATE(UPPER(Input!$J$13))</f>
        <v>K</v>
      </c>
      <c r="D18" s="27">
        <f>CONCATENATE(Input!G31)</f>
      </c>
      <c r="E18" s="99" t="str">
        <f>TEXT(Input!P31,"0.00")</f>
        <v>0.00</v>
      </c>
      <c r="F18" s="27">
        <f>UPPER(CONCATENATE(Input!S31))</f>
      </c>
      <c r="G18" s="22">
        <f>UPPER(CONCATENATE(Input!S31))</f>
      </c>
      <c r="H18" s="99" t="str">
        <f>TEXT(Input!U31,"0.00")</f>
        <v>0.00</v>
      </c>
      <c r="I18" s="26"/>
      <c r="J18" s="27" t="str">
        <f>CONCATENATE(Input!$F$3)</f>
        <v>07009</v>
      </c>
      <c r="K18" s="27" t="s">
        <v>81</v>
      </c>
      <c r="L18" s="28">
        <f>IF(Input!$AC$18,CONCATENATE(LEFT(Input!$C31,8)),"")</f>
      </c>
      <c r="M18" s="28">
        <f>CONCATENATE(Input!$R$6)</f>
      </c>
      <c r="N18" s="27" t="str">
        <f>CONCATENATE(Input!$L$3)</f>
        <v>0700900006</v>
      </c>
      <c r="O18" s="27">
        <f>CONCATENATE(Input!$H$8)</f>
      </c>
      <c r="P18" s="27">
        <f>CONCATENATE(Input!$H$9)</f>
      </c>
      <c r="Q18" s="27">
        <f>CONCATENATE(Input!$H$7)</f>
      </c>
      <c r="R18" s="27">
        <f>CONCATENATE(Input!$R$9)</f>
      </c>
      <c r="S18" s="27">
        <f>CONCATENATE(Input!$H$6)</f>
      </c>
      <c r="T18" s="27" t="s">
        <v>82</v>
      </c>
      <c r="U18" s="27">
        <f>IF(Input!$AC$21,"",CONCATENATE(Input!$C31))</f>
      </c>
      <c r="V18" s="27" t="str">
        <f>CONCATENATE(Input!$S$3)</f>
        <v>0700900003</v>
      </c>
      <c r="W18" s="27">
        <f>CONCATENATE(Input!$R$7)</f>
      </c>
      <c r="X18" s="27">
        <f>CONCATENATE(Input!$Y$7)</f>
      </c>
      <c r="Y18" s="27">
        <f>CONCATENATE(Input!$R$8)</f>
      </c>
      <c r="Z18" s="27">
        <f>CONCATENATE(Input!$Y$8)</f>
      </c>
      <c r="AA18" s="27" t="str">
        <f>TEXT(Input!$V$18,"yyyymmdd")</f>
        <v>19000100</v>
      </c>
      <c r="AB18" s="27" t="s">
        <v>55</v>
      </c>
      <c r="AC18" s="27">
        <f>CONCATENATE(Input!G31)</f>
      </c>
      <c r="AD18" s="27">
        <f>CONCATENATE(Input!$Y$6)</f>
      </c>
    </row>
    <row r="19" spans="1:30" s="6" customFormat="1" ht="15" customHeight="1">
      <c r="A19" s="26"/>
      <c r="B19" s="27" t="s">
        <v>80</v>
      </c>
      <c r="C19" s="27" t="str">
        <f>CONCATENATE(UPPER(Input!$J$13))</f>
        <v>K</v>
      </c>
      <c r="D19" s="27">
        <f>CONCATENATE(Input!G32)</f>
      </c>
      <c r="E19" s="99" t="str">
        <f>TEXT(Input!P32,"0.00")</f>
        <v>0.00</v>
      </c>
      <c r="F19" s="27">
        <f>UPPER(CONCATENATE(Input!S32))</f>
      </c>
      <c r="G19" s="22">
        <f>UPPER(CONCATENATE(Input!S32))</f>
      </c>
      <c r="H19" s="99" t="str">
        <f>TEXT(Input!U32,"0.00")</f>
        <v>0.00</v>
      </c>
      <c r="I19" s="26"/>
      <c r="J19" s="27" t="str">
        <f>CONCATENATE(Input!$F$3)</f>
        <v>07009</v>
      </c>
      <c r="K19" s="27" t="s">
        <v>81</v>
      </c>
      <c r="L19" s="28">
        <f>IF(Input!$AC$18,CONCATENATE(LEFT(Input!$C32,8)),"")</f>
      </c>
      <c r="M19" s="28">
        <f>CONCATENATE(Input!$R$6)</f>
      </c>
      <c r="N19" s="27" t="str">
        <f>CONCATENATE(Input!$L$3)</f>
        <v>0700900006</v>
      </c>
      <c r="O19" s="27">
        <f>CONCATENATE(Input!$H$8)</f>
      </c>
      <c r="P19" s="27">
        <f>CONCATENATE(Input!$H$9)</f>
      </c>
      <c r="Q19" s="27">
        <f>CONCATENATE(Input!$H$7)</f>
      </c>
      <c r="R19" s="27">
        <f>CONCATENATE(Input!$R$9)</f>
      </c>
      <c r="S19" s="27">
        <f>CONCATENATE(Input!$H$6)</f>
      </c>
      <c r="T19" s="27" t="s">
        <v>82</v>
      </c>
      <c r="U19" s="27">
        <f>IF(Input!$AC$21,"",CONCATENATE(Input!$C32))</f>
      </c>
      <c r="V19" s="27" t="str">
        <f>CONCATENATE(Input!$S$3)</f>
        <v>0700900003</v>
      </c>
      <c r="W19" s="27">
        <f>CONCATENATE(Input!$R$7)</f>
      </c>
      <c r="X19" s="27">
        <f>CONCATENATE(Input!$Y$7)</f>
      </c>
      <c r="Y19" s="27">
        <f>CONCATENATE(Input!$R$8)</f>
      </c>
      <c r="Z19" s="27">
        <f>CONCATENATE(Input!$Y$8)</f>
      </c>
      <c r="AA19" s="27" t="str">
        <f>TEXT(Input!$V$18,"yyyymmdd")</f>
        <v>19000100</v>
      </c>
      <c r="AB19" s="27" t="s">
        <v>55</v>
      </c>
      <c r="AC19" s="27">
        <f>CONCATENATE(Input!G32)</f>
      </c>
      <c r="AD19" s="27">
        <f>CONCATENATE(Input!$Y$6)</f>
      </c>
    </row>
    <row r="20" spans="1:30" s="6" customFormat="1" ht="15" customHeight="1">
      <c r="A20" s="26"/>
      <c r="B20" s="27" t="s">
        <v>80</v>
      </c>
      <c r="C20" s="27" t="str">
        <f>CONCATENATE(UPPER(Input!$J$13))</f>
        <v>K</v>
      </c>
      <c r="D20" s="27">
        <f>CONCATENATE(Input!G33)</f>
      </c>
      <c r="E20" s="99" t="str">
        <f>TEXT(Input!P33,"0.00")</f>
        <v>0.00</v>
      </c>
      <c r="F20" s="27">
        <f>UPPER(CONCATENATE(Input!S33))</f>
      </c>
      <c r="G20" s="22">
        <f>UPPER(CONCATENATE(Input!S33))</f>
      </c>
      <c r="H20" s="99" t="str">
        <f>TEXT(Input!U33,"0.00")</f>
        <v>0.00</v>
      </c>
      <c r="I20" s="26"/>
      <c r="J20" s="27" t="str">
        <f>CONCATENATE(Input!$F$3)</f>
        <v>07009</v>
      </c>
      <c r="K20" s="27" t="s">
        <v>81</v>
      </c>
      <c r="L20" s="28">
        <f>IF(Input!$AC$18,CONCATENATE(LEFT(Input!$C33,8)),"")</f>
      </c>
      <c r="M20" s="28">
        <f>CONCATENATE(Input!$R$6)</f>
      </c>
      <c r="N20" s="27" t="str">
        <f>CONCATENATE(Input!$L$3)</f>
        <v>0700900006</v>
      </c>
      <c r="O20" s="27">
        <f>CONCATENATE(Input!$H$8)</f>
      </c>
      <c r="P20" s="27">
        <f>CONCATENATE(Input!$H$9)</f>
      </c>
      <c r="Q20" s="27">
        <f>CONCATENATE(Input!$H$7)</f>
      </c>
      <c r="R20" s="27">
        <f>CONCATENATE(Input!$R$9)</f>
      </c>
      <c r="S20" s="27">
        <f>CONCATENATE(Input!$H$6)</f>
      </c>
      <c r="T20" s="27" t="s">
        <v>82</v>
      </c>
      <c r="U20" s="27">
        <f>IF(Input!$AC$21,"",CONCATENATE(Input!$C33))</f>
      </c>
      <c r="V20" s="27" t="str">
        <f>CONCATENATE(Input!$S$3)</f>
        <v>0700900003</v>
      </c>
      <c r="W20" s="27">
        <f>CONCATENATE(Input!$R$7)</f>
      </c>
      <c r="X20" s="27">
        <f>CONCATENATE(Input!$Y$7)</f>
      </c>
      <c r="Y20" s="27">
        <f>CONCATENATE(Input!$R$8)</f>
      </c>
      <c r="Z20" s="27">
        <f>CONCATENATE(Input!$Y$8)</f>
      </c>
      <c r="AA20" s="27" t="str">
        <f>TEXT(Input!$V$18,"yyyymmdd")</f>
        <v>19000100</v>
      </c>
      <c r="AB20" s="27" t="s">
        <v>55</v>
      </c>
      <c r="AC20" s="27">
        <f>CONCATENATE(Input!G33)</f>
      </c>
      <c r="AD20" s="27">
        <f>CONCATENATE(Input!$Y$6)</f>
      </c>
    </row>
    <row r="21" spans="1:30" s="6" customFormat="1" ht="15" customHeight="1">
      <c r="A21" s="26"/>
      <c r="B21" s="27" t="s">
        <v>80</v>
      </c>
      <c r="C21" s="27" t="str">
        <f>CONCATENATE(UPPER(Input!$J$13))</f>
        <v>K</v>
      </c>
      <c r="D21" s="27">
        <f>CONCATENATE(Input!G34)</f>
      </c>
      <c r="E21" s="99" t="str">
        <f>TEXT(Input!P34,"0.00")</f>
        <v>0.00</v>
      </c>
      <c r="F21" s="27">
        <f>UPPER(CONCATENATE(Input!S34))</f>
      </c>
      <c r="G21" s="22">
        <f>UPPER(CONCATENATE(Input!S34))</f>
      </c>
      <c r="H21" s="99" t="str">
        <f>TEXT(Input!U34,"0.00")</f>
        <v>0.00</v>
      </c>
      <c r="I21" s="26"/>
      <c r="J21" s="27" t="str">
        <f>CONCATENATE(Input!$F$3)</f>
        <v>07009</v>
      </c>
      <c r="K21" s="27" t="s">
        <v>81</v>
      </c>
      <c r="L21" s="28">
        <f>IF(Input!$AC$18,CONCATENATE(LEFT(Input!$C34,8)),"")</f>
      </c>
      <c r="M21" s="28">
        <f>CONCATENATE(Input!$R$6)</f>
      </c>
      <c r="N21" s="27" t="str">
        <f>CONCATENATE(Input!$L$3)</f>
        <v>0700900006</v>
      </c>
      <c r="O21" s="27">
        <f>CONCATENATE(Input!$H$8)</f>
      </c>
      <c r="P21" s="27">
        <f>CONCATENATE(Input!$H$9)</f>
      </c>
      <c r="Q21" s="27">
        <f>CONCATENATE(Input!$H$7)</f>
      </c>
      <c r="R21" s="27">
        <f>CONCATENATE(Input!$R$9)</f>
      </c>
      <c r="S21" s="27">
        <f>CONCATENATE(Input!$H$6)</f>
      </c>
      <c r="T21" s="27" t="s">
        <v>82</v>
      </c>
      <c r="U21" s="27">
        <f>IF(Input!$AC$21,"",CONCATENATE(Input!$C34))</f>
      </c>
      <c r="V21" s="27" t="str">
        <f>CONCATENATE(Input!$S$3)</f>
        <v>0700900003</v>
      </c>
      <c r="W21" s="27">
        <f>CONCATENATE(Input!$R$7)</f>
      </c>
      <c r="X21" s="27">
        <f>CONCATENATE(Input!$Y$7)</f>
      </c>
      <c r="Y21" s="27">
        <f>CONCATENATE(Input!$R$8)</f>
      </c>
      <c r="Z21" s="27">
        <f>CONCATENATE(Input!$Y$8)</f>
      </c>
      <c r="AA21" s="27" t="str">
        <f>TEXT(Input!$V$18,"yyyymmdd")</f>
        <v>19000100</v>
      </c>
      <c r="AB21" s="27" t="s">
        <v>55</v>
      </c>
      <c r="AC21" s="27">
        <f>CONCATENATE(Input!G34)</f>
      </c>
      <c r="AD21" s="27">
        <f>CONCATENATE(Input!$Y$6)</f>
      </c>
    </row>
    <row r="22" spans="1:30" s="6" customFormat="1" ht="15" customHeight="1">
      <c r="A22" s="29"/>
      <c r="B22" s="30" t="s">
        <v>80</v>
      </c>
      <c r="C22" s="30" t="str">
        <f>CONCATENATE(UPPER(Input!$J$13))</f>
        <v>K</v>
      </c>
      <c r="D22" s="30">
        <f>CONCATENATE(Input!G35)</f>
      </c>
      <c r="E22" s="100" t="str">
        <f>TEXT(Input!P35,"0.00")</f>
        <v>0.00</v>
      </c>
      <c r="F22" s="30">
        <f>UPPER(CONCATENATE(Input!S35))</f>
      </c>
      <c r="G22" s="102">
        <f>UPPER(CONCATENATE(Input!S35))</f>
      </c>
      <c r="H22" s="100" t="str">
        <f>TEXT(Input!U35,"0.00")</f>
        <v>0.00</v>
      </c>
      <c r="I22" s="29"/>
      <c r="J22" s="30" t="str">
        <f>CONCATENATE(Input!$F$3)</f>
        <v>07009</v>
      </c>
      <c r="K22" s="30" t="s">
        <v>81</v>
      </c>
      <c r="L22" s="31">
        <f>IF(Input!$AC$18,CONCATENATE(LEFT(Input!$C35,8)),"")</f>
      </c>
      <c r="M22" s="31">
        <f>CONCATENATE(Input!$R$6)</f>
      </c>
      <c r="N22" s="30" t="str">
        <f>CONCATENATE(Input!$L$3)</f>
        <v>0700900006</v>
      </c>
      <c r="O22" s="30">
        <f>CONCATENATE(Input!$H$8)</f>
      </c>
      <c r="P22" s="30">
        <f>CONCATENATE(Input!$H$9)</f>
      </c>
      <c r="Q22" s="30">
        <f>CONCATENATE(Input!$H$7)</f>
      </c>
      <c r="R22" s="30">
        <f>CONCATENATE(Input!$R$9)</f>
      </c>
      <c r="S22" s="30">
        <f>CONCATENATE(Input!$H$6)</f>
      </c>
      <c r="T22" s="30" t="s">
        <v>82</v>
      </c>
      <c r="U22" s="30">
        <f>IF(Input!$AC$21,"",CONCATENATE(Input!$C35))</f>
      </c>
      <c r="V22" s="30" t="str">
        <f>CONCATENATE(Input!$S$3)</f>
        <v>0700900003</v>
      </c>
      <c r="W22" s="30">
        <f>CONCATENATE(Input!$R$7)</f>
      </c>
      <c r="X22" s="30">
        <f>CONCATENATE(Input!$Y$7)</f>
      </c>
      <c r="Y22" s="30">
        <f>CONCATENATE(Input!$R$8)</f>
      </c>
      <c r="Z22" s="30">
        <f>CONCATENATE(Input!$Y$8)</f>
      </c>
      <c r="AA22" s="30" t="str">
        <f>TEXT(Input!$V$18,"yyyymmdd")</f>
        <v>19000100</v>
      </c>
      <c r="AB22" s="30" t="s">
        <v>55</v>
      </c>
      <c r="AC22" s="30">
        <f>CONCATENATE(Input!G35)</f>
      </c>
      <c r="AD22" s="30">
        <f>CONCATENATE(Input!$Y$6)</f>
      </c>
    </row>
    <row r="23" ht="15" customHeight="1"/>
    <row r="24" ht="15" customHeight="1"/>
    <row r="25" ht="15" customHeight="1">
      <c r="A25" s="32" t="s">
        <v>83</v>
      </c>
    </row>
    <row r="26" spans="1:2" ht="15" customHeight="1">
      <c r="A26" s="6" t="s">
        <v>84</v>
      </c>
      <c r="B26" s="2" t="s">
        <v>85</v>
      </c>
    </row>
    <row r="27" spans="1:2" ht="15" customHeight="1">
      <c r="A27" s="2" t="s">
        <v>86</v>
      </c>
      <c r="B27" s="2" t="s">
        <v>87</v>
      </c>
    </row>
    <row r="28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marisa sirimek</cp:lastModifiedBy>
  <cp:lastPrinted>2022-05-03T10:12:08Z</cp:lastPrinted>
  <dcterms:created xsi:type="dcterms:W3CDTF">2004-03-01T06:42:27Z</dcterms:created>
  <dcterms:modified xsi:type="dcterms:W3CDTF">2022-05-13T07:31:47Z</dcterms:modified>
  <cp:category/>
  <cp:version/>
  <cp:contentType/>
  <cp:contentStatus/>
</cp:coreProperties>
</file>